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docs.live.net/c12e6eb937350eaa/Dokumente/Florian/Geschäftlich/Selbstständig/Themen/Project Z2 - Zinédine Zidane/umbrellatoday.de/Projekte/excel buch/Bonus/Vorlagen/"/>
    </mc:Choice>
  </mc:AlternateContent>
  <xr:revisionPtr revIDLastSave="0" documentId="8_{36D12E09-7705-44B2-B4F8-D8389F025828}" xr6:coauthVersionLast="47" xr6:coauthVersionMax="47" xr10:uidLastSave="{00000000-0000-0000-0000-000000000000}"/>
  <bookViews>
    <workbookView xWindow="480" yWindow="240" windowWidth="18000" windowHeight="12000" xr2:uid="{89F444A0-B34D-42EE-93D8-5D2F67073929}"/>
  </bookViews>
  <sheets>
    <sheet name="So geht's" sheetId="1" r:id="rId1"/>
    <sheet name="Rechnung" sheetId="5" r:id="rId2"/>
    <sheet name="Firma" sheetId="2" r:id="rId3"/>
    <sheet name="Kunden" sheetId="3" r:id="rId4"/>
    <sheet name="Ausgang" sheetId="4" r:id="rId5"/>
  </sheets>
  <definedNames>
    <definedName name="_xlnm.Print_Area" localSheetId="2">Firma!$A$1:$D$21</definedName>
    <definedName name="_xlnm.Print_Area" localSheetId="1">Rechnung!$A$1:$F$43</definedName>
    <definedName name="_xlnm.Print_Area" localSheetId="0">'So geht''s'!$A$1:$C$33</definedName>
    <definedName name="_xlnm.Print_Titles" localSheetId="4">Ausgang!$4:$4</definedName>
    <definedName name="_xlnm.Print_Titles" localSheetId="3">Kunden!$3:$3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E43" i="5" l="1"/>
  <c r="E42" i="5"/>
  <c r="E41" i="5"/>
  <c r="A43" i="5"/>
  <c r="A42" i="5"/>
  <c r="A41" i="5"/>
  <c r="A37" i="5"/>
  <c r="A33" i="5"/>
  <c r="E30" i="5"/>
  <c r="F16" i="5"/>
  <c r="F17" i="5"/>
  <c r="F18" i="5"/>
  <c r="F19" i="5"/>
  <c r="F20" i="5"/>
  <c r="F21" i="5"/>
  <c r="F22" i="5"/>
  <c r="F23" i="5"/>
  <c r="F24" i="5"/>
  <c r="F25" i="5"/>
  <c r="F26" i="5"/>
  <c r="F27" i="5"/>
  <c r="A16" i="5"/>
  <c r="A17" i="5"/>
  <c r="A18" i="5"/>
  <c r="A19" i="5"/>
  <c r="A20" i="5"/>
  <c r="A21" i="5"/>
  <c r="A22" i="5"/>
  <c r="A23" i="5"/>
  <c r="A24" i="5"/>
  <c r="A25" i="5"/>
  <c r="A26" i="5"/>
  <c r="A27" i="5"/>
  <c r="F10" i="5"/>
  <c r="F9" i="5"/>
  <c r="F6" i="5" a="1"/>
  <c r="A12" i="5" s="1"/>
  <c r="B8" i="5"/>
  <c r="B7" i="5"/>
  <c r="B6" i="5"/>
  <c r="E4" i="5"/>
  <c r="E3" i="5"/>
  <c r="E2" i="5"/>
  <c r="E1" i="5"/>
  <c r="A1" i="5"/>
  <c r="I5" i="4"/>
  <c r="J5" i="4" s="1"/>
  <c r="I6" i="4"/>
  <c r="J6" i="4" s="1"/>
  <c r="I7" i="4"/>
  <c r="J7" i="4" s="1"/>
  <c r="I8" i="4"/>
  <c r="J8" i="4" s="1"/>
  <c r="I9" i="4"/>
  <c r="J9" i="4" s="1"/>
  <c r="I10" i="4"/>
  <c r="J10" i="4" s="1"/>
  <c r="I11" i="4"/>
  <c r="J11" i="4" s="1"/>
  <c r="I12" i="4"/>
  <c r="J12" i="4" s="1"/>
  <c r="G5" i="4"/>
  <c r="G6" i="4"/>
  <c r="G7" i="4"/>
  <c r="G8" i="4"/>
  <c r="G9" i="4"/>
  <c r="G10" i="4"/>
  <c r="G11" i="4"/>
  <c r="G12" i="4"/>
  <c r="G13" i="4"/>
  <c r="I13" i="4" s="1"/>
  <c r="G14" i="4"/>
  <c r="I14" i="4" s="1"/>
  <c r="J14" i="4" s="1"/>
  <c r="G15" i="4"/>
  <c r="I15" i="4" s="1"/>
  <c r="J15" i="4" s="1"/>
  <c r="G16" i="4"/>
  <c r="I16" i="4" s="1"/>
  <c r="J16" i="4" s="1"/>
  <c r="G17" i="4"/>
  <c r="I17" i="4" s="1"/>
  <c r="J17" i="4" s="1"/>
  <c r="G18" i="4"/>
  <c r="I18" i="4" s="1"/>
  <c r="J18" i="4" s="1"/>
  <c r="E5" i="4"/>
  <c r="F5" i="4" s="1"/>
  <c r="E6" i="4"/>
  <c r="F6" i="4" s="1"/>
  <c r="E7" i="4"/>
  <c r="F7" i="4" s="1"/>
  <c r="E8" i="4"/>
  <c r="F8" i="4" s="1"/>
  <c r="E9" i="4"/>
  <c r="F9" i="4" s="1"/>
  <c r="E10" i="4"/>
  <c r="F10" i="4" s="1"/>
  <c r="E11" i="4"/>
  <c r="F11" i="4" s="1"/>
  <c r="E12" i="4"/>
  <c r="F12" i="4" s="1"/>
  <c r="E13" i="4"/>
  <c r="F13" i="4" s="1"/>
  <c r="E14" i="4"/>
  <c r="F14" i="4" s="1"/>
  <c r="E15" i="4"/>
  <c r="F15" i="4" s="1"/>
  <c r="E16" i="4"/>
  <c r="F16" i="4" s="1"/>
  <c r="E17" i="4"/>
  <c r="F17" i="4" s="1"/>
  <c r="E18" i="4"/>
  <c r="F18" i="4" s="1"/>
  <c r="F29" i="5" l="1"/>
  <c r="A34" i="5"/>
  <c r="F2" i="4"/>
  <c r="D2" i="4"/>
  <c r="B2" i="4"/>
  <c r="J13" i="4"/>
  <c r="F30" i="5" l="1"/>
  <c r="F31"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<sst xmlns="http://schemas.openxmlformats.org/spreadsheetml/2006/main" count="184" uniqueCount="161">
  <si>
    <t>EXCEL MIT COPILOT 2027  ·  VORLAGE 3 VON 10</t>
  </si>
  <si>
    <t>Rechnungen und offene Posten</t>
  </si>
  <si>
    <t>Ein Rechnungsformular, das Kundenadresse, Rechnungsnummer, Steuer und Zahlungsziel selbst einsetzt, dazu ein Ausgangsbuch, das Dir zeigt, welche Rechnungen offen oder überfällig sind.</t>
  </si>
  <si>
    <t>So benutzt Du die Vorlage</t>
  </si>
  <si>
    <t>Schritt 1</t>
  </si>
  <si>
    <t>Im Blatt „Firma“ einmal Deine Daten eintragen: Name, Anschrift, Steuernummer, Bankverbindung, Zahlungsziel und Steuersatz.</t>
  </si>
  <si>
    <t>Schritt 2</t>
  </si>
  <si>
    <t>Im Blatt „Kunden“ Deine Kunden anlegen. Neue Kunden einfach unten an die Tabelle anhängen.</t>
  </si>
  <si>
    <t>Schritt 3</t>
  </si>
  <si>
    <t>Im Blatt „Rechnung“ den Kunden aus der Liste wählen, Datum und Leistungen eintragen. Nummer, Adresse, Summen und Fälligkeit kommen von selbst. Die Eingabefelder sind dort nicht gelb, damit die Rechnung sauber druckt. Rechts neben dem Formular steht, was Du ausfüllst.</t>
  </si>
  <si>
    <t>Schritt 4</t>
  </si>
  <si>
    <t>Die fertige Rechnung als PDF speichern (Datei → Exportieren → PDF). Das PDF ist Dein Beleg, die Excel-Datei nur das Formular.</t>
  </si>
  <si>
    <t>Schritt 5</t>
  </si>
  <si>
    <t>Danach eine Zeile im Blatt „Ausgang“ anhängen: Nummer, Datum, Kunde, Netto. Erst dann springt die Nummer weiter. Kommt das Geld, das Datum bei „Bezahlt am“ eintragen.</t>
  </si>
  <si>
    <t>Farben in dieser Mappe</t>
  </si>
  <si>
    <t>gelbe Zellen</t>
  </si>
  <si>
    <t>Hier trägst Du etwas ein.</t>
  </si>
  <si>
    <t>weiße Zellen</t>
  </si>
  <si>
    <t>Rechnen von selbst. Bitte nicht überschreiben, sonst geht die Formel verloren.</t>
  </si>
  <si>
    <t>grüne Kopfzeile</t>
  </si>
  <si>
    <t>Intelligente Tabelle: Neue Zeilen direkt darunter eintippen, Formeln und Auswertungen wachsen mit.</t>
  </si>
  <si>
    <t>Gut zu wissen</t>
  </si>
  <si>
    <t>•</t>
  </si>
  <si>
    <t>Die Nummer sucht die höchste Nummer des Rechnungsjahres und zählt eins weiter. Lücken durch gelöschte Zeilen machen also nichts kaputt.</t>
  </si>
  <si>
    <t>Kleinunternehmer: Im Blatt „Firma“ bei Kleinunternehmer „ja“ wählen. Dann entfällt die Umsatzsteuer und der Hinweis auf § 19 UStG erscheint.</t>
  </si>
  <si>
    <t>Ein PDF aus Excel ist keine E-Rechnung im Sinne der neuen Pflicht (XRechnung, ZUGFeRD). Für Rechnungen an Firmen klärst Du mit Deiner Steuerberatung, ob und ab wann Du ein anderes Werkzeug brauchst. Auch die Pflichtangaben einer Rechnung lässt Du dort einmal prüfen.</t>
  </si>
  <si>
    <t>Die Beispielkunden und -rechnungen sind erfunden. Einfach überschreiben oder die Zeilen löschen.</t>
  </si>
  <si>
    <t>Mit Copilot erweitern</t>
  </si>
  <si>
    <t>Öffne eine Kopie dieser Mappe, klick unten rechts auf das Copilot-Symbol und tipp diesen Auftrag ins Eingabefeld. Was in [eckigen Klammern] steht, ersetzt Du durch Deinen Wunsch. Copilot sieht die Mappe, Du musst die Tabellen also nicht beschreiben.</t>
  </si>
  <si>
    <t>[Leg ein neues Blatt „Auswertung“ an mit dem Umsatz je Kunde und Monat aus der Tabelle „Ausgang“, absteigend nach Gesamtumsatz sortiert]. [Rechnungen ohne Kunde erscheinen als „ohne Kunde“.] Verwende Formeln, die neue Rechnungen in der Tabelle „Ausgang“ automatisch mitzählen, und ändere sonst nichts.</t>
  </si>
  <si>
    <t>Danach der 60-Sekunden-Check: Stichprobe, Ausreißer, Summe und Anzahl (Abschnitt 1.5). Gefällt Dir das Ergebnis nicht, klick unter der Antwort auf „Rückgängig machen“. Copilot liest die ganze Mappe: Stehen darin echte Namen mit Adressen, Bankdaten oder Gehälter, probier den Auftrag erst an einer Kopie mit erfundenen Daten aus (Datenschutz-Ampel, Abschnitt 1.3).</t>
  </si>
  <si>
    <t>Im Buch</t>
  </si>
  <si>
    <t>Aufgabe 5.3 „Rechnungsvorlage“ erklärt die Nummernformel und das Runden auf Cent. Aufgabe 3.2 zeigt Fristen in Arbeitstagen.</t>
  </si>
  <si>
    <t>Läuft ab Excel 2021 und in Microsoft 365.</t>
  </si>
  <si>
    <t>Aus dem Buch „Excel mit Copilot 2027“ von Florian Knust. Für Deinen eigenen Gebrauch, auch im Job. Weitergeben bitte nur mit Verweis auf das Buch.</t>
  </si>
  <si>
    <t>Deine Firmendaten</t>
  </si>
  <si>
    <t>Einmal ausfüllen. Die Rechnung holt sich alles von hier.</t>
  </si>
  <si>
    <t>Firmenname</t>
  </si>
  <si>
    <t>Muster Beratung</t>
  </si>
  <si>
    <t>Inhaber/in</t>
  </si>
  <si>
    <t>Alex Muster</t>
  </si>
  <si>
    <t>Straße</t>
  </si>
  <si>
    <t>Beispielweg 12</t>
  </si>
  <si>
    <t>PLZ Ort</t>
  </si>
  <si>
    <t>20095 Hamburg</t>
  </si>
  <si>
    <t>Telefon</t>
  </si>
  <si>
    <t>040 000000</t>
  </si>
  <si>
    <t>E-Mail</t>
  </si>
  <si>
    <t>rechnung@example.com</t>
  </si>
  <si>
    <t>Website</t>
  </si>
  <si>
    <t>www.example.com</t>
  </si>
  <si>
    <t>Steuernummer</t>
  </si>
  <si>
    <t>00/000/00000</t>
  </si>
  <si>
    <t>USt-IdNr.</t>
  </si>
  <si>
    <t>DE000000000</t>
  </si>
  <si>
    <t>Bank</t>
  </si>
  <si>
    <t>Beispielbank</t>
  </si>
  <si>
    <t>IBAN</t>
  </si>
  <si>
    <t>DE00 0000 0000 0000 0000 00</t>
  </si>
  <si>
    <t>BIC</t>
  </si>
  <si>
    <t>XXXXDEXXXXX</t>
  </si>
  <si>
    <t>Zahlungsziel (Tage)</t>
  </si>
  <si>
    <t>Umsatzsteuersatz</t>
  </si>
  <si>
    <t>Kleinunternehmer (§ 19 UStG)</t>
  </si>
  <si>
    <t>nein</t>
  </si>
  <si>
    <t>Präfix Rechnungsnummer</t>
  </si>
  <si>
    <t>RE</t>
  </si>
  <si>
    <t>üblich 19 %, ermäßigt 7 %</t>
  </si>
  <si>
    <t>ja: keine Umsatzsteuer, Hinweis auf § 19 erscheint</t>
  </si>
  <si>
    <t>Tage ab Rechnungsdatum</t>
  </si>
  <si>
    <t>ergibt Nummern wie RE-2027-001</t>
  </si>
  <si>
    <t>ja</t>
  </si>
  <si>
    <t>Alle Beispieldaten sind erfunden. Bitte durch Deine echten Angaben ersetzen.</t>
  </si>
  <si>
    <t>Kunden</t>
  </si>
  <si>
    <t>Kunde</t>
  </si>
  <si>
    <t>Kundennr</t>
  </si>
  <si>
    <t>Ansprechpartner</t>
  </si>
  <si>
    <t>Gärtnerei Müller</t>
  </si>
  <si>
    <t>K-1001</t>
  </si>
  <si>
    <t>Frau Petra Müller</t>
  </si>
  <si>
    <t>Rosenweg 3</t>
  </si>
  <si>
    <t>22303 Hamburg</t>
  </si>
  <si>
    <t>Hotel Seeblick</t>
  </si>
  <si>
    <t>K-1002</t>
  </si>
  <si>
    <t>Herr Jonas Albers</t>
  </si>
  <si>
    <t>Uferstraße 41</t>
  </si>
  <si>
    <t>23683 Scharbeutz</t>
  </si>
  <si>
    <t>Praxis Dr. Yilmaz</t>
  </si>
  <si>
    <t>K-1003</t>
  </si>
  <si>
    <t>Frau Dr. Elif Yilmaz</t>
  </si>
  <si>
    <t>Marktplatz 7</t>
  </si>
  <si>
    <t>24103 Kiel</t>
  </si>
  <si>
    <t>Autohaus Brandt</t>
  </si>
  <si>
    <t>K-1004</t>
  </si>
  <si>
    <t>Herr Tim Brandt</t>
  </si>
  <si>
    <t>Industriering 18</t>
  </si>
  <si>
    <t>21079 Hamburg</t>
  </si>
  <si>
    <t>Café Lindenblatt</t>
  </si>
  <si>
    <t>K-1005</t>
  </si>
  <si>
    <t>Frau Mia Schulz</t>
  </si>
  <si>
    <t>Lindenallee 2</t>
  </si>
  <si>
    <t>25335 Elmshorn</t>
  </si>
  <si>
    <t>Steuerbüro Becker</t>
  </si>
  <si>
    <t>K-1006</t>
  </si>
  <si>
    <t>Herr Lars Becker</t>
  </si>
  <si>
    <t>Hauptstraße 55</t>
  </si>
  <si>
    <t>22880 Wedel</t>
  </si>
  <si>
    <t>Rechnungsausgang</t>
  </si>
  <si>
    <t>Nr</t>
  </si>
  <si>
    <t>Datum</t>
  </si>
  <si>
    <t>Netto</t>
  </si>
  <si>
    <t>USt</t>
  </si>
  <si>
    <t>Brutto</t>
  </si>
  <si>
    <t>Fällig am</t>
  </si>
  <si>
    <t>Bezahlt am</t>
  </si>
  <si>
    <t>Status</t>
  </si>
  <si>
    <t>Tage überfällig</t>
  </si>
  <si>
    <t>RE-2026-031</t>
  </si>
  <si>
    <t>RE-2026-032</t>
  </si>
  <si>
    <t>RE-2026-033</t>
  </si>
  <si>
    <t>RE-2026-034</t>
  </si>
  <si>
    <t>RE-2026-035</t>
  </si>
  <si>
    <t>RE-2026-036</t>
  </si>
  <si>
    <t>RE-2026-037</t>
  </si>
  <si>
    <t>RE-2026-038</t>
  </si>
  <si>
    <t>RE-2026-039</t>
  </si>
  <si>
    <t>RE-2026-040</t>
  </si>
  <si>
    <t>RE-2026-041</t>
  </si>
  <si>
    <t>RE-2026-042</t>
  </si>
  <si>
    <t>RE-2027-001</t>
  </si>
  <si>
    <t>RE-2027-002</t>
  </si>
  <si>
    <t>offen</t>
  </si>
  <si>
    <t>davon überfällig</t>
  </si>
  <si>
    <t>Anzahl überfällig</t>
  </si>
  <si>
    <t>Rechnungsnr.</t>
  </si>
  <si>
    <t>Rechnungsdatum</t>
  </si>
  <si>
    <t>Leistungsdatum</t>
  </si>
  <si>
    <t>Kundennr.</t>
  </si>
  <si>
    <t>Januar 2027</t>
  </si>
  <si>
    <t>Vielen Dank für Ihren Auftrag. Wir berechnen Ihnen folgende Leistungen:</t>
  </si>
  <si>
    <t>Pos.</t>
  </si>
  <si>
    <t>Beschreibung</t>
  </si>
  <si>
    <t>Menge</t>
  </si>
  <si>
    <t>Einheit</t>
  </si>
  <si>
    <t>Einzelpreis</t>
  </si>
  <si>
    <t>Gesamt</t>
  </si>
  <si>
    <t>Beratung Website-Konzept</t>
  </si>
  <si>
    <t>Std.</t>
  </si>
  <si>
    <t>Workshop vor Ort, halbtags</t>
  </si>
  <si>
    <t>pauschal</t>
  </si>
  <si>
    <t>Fahrtkosten</t>
  </si>
  <si>
    <t>km</t>
  </si>
  <si>
    <t>Nettobetrag</t>
  </si>
  <si>
    <t>Rechnungsbetrag</t>
  </si>
  <si>
    <t>Mit freundlichen Grüßen</t>
  </si>
  <si>
    <t>← Kunde aus der Liste wählen</t>
  </si>
  <si>
    <t>← Datum eintragen (Strg + . für heute)</t>
  </si>
  <si>
    <t>← Leistungen eintragen, Gesamt rechnet sich</t>
  </si>
  <si>
    <t>← Nummer kommt von selbst</t>
  </si>
  <si>
    <t>← Leistungszeitraum, z. B. Januar 2027</t>
  </si>
  <si>
    <t>Eingabefelder sind hier nicht gelb, damit die Rechnung sauber druckt.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</si>
</sst>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 %"/>
    <numFmt numFmtId="165" formatCode="#,##0.00\ &quot;€&quot;"/>
  </numFmts>
  <fonts count="24" x14ac:knownFonts="1">
    <font>
      <sz val="11"/>
      <color theme="1"/>
      <name val="Aptos Narrow"/>
      <family val="2"/>
      <scheme val="minor"/>
    </font>
    <font>
      <b/>
      <sz val="11"/>
      <color theme="1"/>
      <name val="Aptos Narrow"/>
      <family val="2"/>
      <scheme val="minor"/>
    </font>
    <font>
      <b/>
      <sz val="9"/>
      <color rgb="FF1E7B4F"/>
      <name val="Aptos Narrow"/>
      <family val="2"/>
      <scheme val="minor"/>
    </font>
    <font>
      <b/>
      <sz val="22"/>
      <color rgb="FF16212B"/>
      <name val="Aptos Narrow"/>
      <family val="2"/>
      <scheme val="minor"/>
    </font>
    <font>
      <sz val="12"/>
      <color theme="1"/>
      <name val="Aptos Narrow"/>
      <family val="2"/>
      <scheme val="minor"/>
    </font>
    <font>
      <b/>
      <sz val="11"/>
      <color rgb="FF1E7B4F"/>
      <name val="Aptos Narrow"/>
      <family val="2"/>
      <scheme val="minor"/>
    </font>
    <font>
      <b/>
      <sz val="12"/>
      <color rgb="FF1E7B4F"/>
      <name val="Aptos Narrow"/>
      <family val="2"/>
      <scheme val="minor"/>
    </font>
    <font>
      <sz val="11"/>
      <color rgb="FFFFFFFF"/>
      <name val="Aptos Narrow"/>
      <family val="2"/>
      <scheme val="minor"/>
    </font>
    <font>
      <b/>
      <sz val="11"/>
      <color rgb="FFFFFFFF"/>
      <name val="Aptos Narrow"/>
      <family val="2"/>
      <scheme val="minor"/>
    </font>
    <font>
      <sz val="10"/>
      <color rgb="FF16212B"/>
      <name val="Consolas"/>
      <family val="3"/>
    </font>
    <font>
      <sz val="11"/>
      <color rgb="FF78828A"/>
      <name val="Aptos Narrow"/>
      <family val="2"/>
      <scheme val="minor"/>
    </font>
    <font>
      <sz val="9"/>
      <color rgb="FF78828A"/>
      <name val="Aptos Narrow"/>
      <family val="2"/>
      <scheme val="minor"/>
    </font>
    <font>
      <b/>
      <sz val="18"/>
      <color rgb="FF1E7B4F"/>
      <name val="Aptos Narrow"/>
      <family val="2"/>
      <scheme val="minor"/>
    </font>
    <font>
      <i/>
      <sz val="11"/>
      <color rgb="FF78828A"/>
      <name val="Aptos Narrow"/>
      <family val="2"/>
      <scheme val="minor"/>
    </font>
    <font>
      <b/>
      <sz val="11"/>
      <color rgb="FF16212B"/>
      <name val="Aptos Narrow"/>
      <family val="2"/>
      <scheme val="minor"/>
    </font>
    <font>
      <i/>
      <sz val="11"/>
      <color rgb="FFD2601A"/>
      <name val="Aptos Narrow"/>
      <family val="2"/>
      <scheme val="minor"/>
    </font>
    <font>
      <b/>
      <sz val="11"/>
      <color rgb="FFD2601A"/>
      <name val="Aptos Narrow"/>
      <family val="2"/>
      <scheme val="minor"/>
    </font>
    <font>
      <sz val="8"/>
      <color rgb="FF78828A"/>
      <name val="Aptos Narrow"/>
      <family val="2"/>
      <scheme val="minor"/>
    </font>
    <font>
      <u/>
      <sz val="8"/>
      <color rgb="FF78828A"/>
      <name val="Aptos Narrow"/>
      <family val="2"/>
      <scheme val="minor"/>
    </font>
    <font>
      <b/>
      <sz val="16"/>
      <color theme="1"/>
      <name val="Aptos Narrow"/>
      <family val="2"/>
      <scheme val="minor"/>
    </font>
    <font>
      <b/>
      <sz val="16"/>
      <color rgb="FF1E7B4F"/>
      <name val="Aptos Narrow"/>
      <family val="2"/>
      <scheme val="minor"/>
    </font>
    <font>
      <sz val="10"/>
      <color rgb="FF78828A"/>
      <name val="Aptos Narrow"/>
      <family val="2"/>
      <scheme val="minor"/>
    </font>
    <font>
      <sz val="10"/>
      <color theme="1"/>
      <name val="Aptos Narrow"/>
      <family val="2"/>
      <scheme val="minor"/>
    </font>
    <font>
      <b/>
      <sz val="10"/>
      <color theme="1"/>
      <name val="Aptos Narrow"/>
      <family val="2"/>
      <scheme val="minor"/>
    </font>
  </fonts>
  <fills count="5">
    <fill>
      <patternFill patternType="none"/>
    </fill>
    <fill>
      <patternFill patternType="gray125"/>
    </fill>
    <fill>
      <patternFill patternType="solid">
        <fgColor rgb="FFFFF6CC"/>
        <bgColor indexed="64"/>
      </patternFill>
    </fill>
    <fill>
      <patternFill patternType="solid">
        <fgColor rgb="FF1E7B4F"/>
        <bgColor indexed="64"/>
      </patternFill>
    </fill>
    <fill>
      <patternFill patternType="solid">
        <fgColor rgb="FFEAF2FB"/>
        <bgColor indexed="64"/>
      </patternFill>
    </fill>
  </fills>
  <borders count="6">
    <border>
      <left/>
      <right/>
      <top/>
      <bottom/>
      <diagonal/>
    </border>
    <border>
      <left/>
      <right/>
      <top/>
      <bottom style="thin">
        <color rgb="FF1E7B4F"/>
      </bottom>
      <diagonal/>
    </border>
    <border>
      <left/>
      <right/>
      <top style="thin">
        <color rgb="FF1E7B4F"/>
      </top>
      <bottom/>
      <diagonal/>
    </border>
    <border>
      <left/>
      <right/>
      <top style="thin">
        <color rgb="FFD5DBE0"/>
      </top>
      <bottom style="thin">
        <color rgb="FFD5DBE0"/>
      </bottom>
      <diagonal/>
    </border>
    <border>
      <left/>
      <right/>
      <top/>
      <bottom style="thin">
        <color rgb="FFD5DBE0"/>
      </bottom>
      <diagonal/>
    </border>
    <border>
      <left/>
      <right/>
      <top style="thin">
        <color rgb="FFD5DBE0"/>
      </top>
      <bottom/>
      <diagonal/>
    </border>
  </borders>
  <cellStyleXfs count="1">
    <xf numFmtId="0" fontId="0" fillId="0" borderId="0"/>
  </cellStyleXfs>
  <cellXfs count="61">
    <xf numFmtId="0" fontId="0" fillId="0" borderId="0" xfId="0"/>
    <xf numFmtId="0" fontId="2" fillId="0" borderId="0" xfId="0" applyFont="1"/>
    <xf numFmtId="0" fontId="3" fillId="0" borderId="0" xfId="0" applyFont="1"/>
    <xf numFmtId="0" fontId="0" fillId="0" borderId="0" xfId="0" applyAlignment="1">
      <alignment vertical="top" wrapText="1"/>
    </xf>
    <xf numFmtId="0" fontId="1" fillId="0" borderId="0" xfId="0" applyFont="1"/>
    <xf numFmtId="0" fontId="6" fillId="0" borderId="1" xfId="0" applyFont="1" applyBorder="1"/>
    <xf numFmtId="0" fontId="0" fillId="0" borderId="0" xfId="0" applyAlignment="1">
      <alignment wrapText="1"/>
    </xf>
    <xf numFmtId="0" fontId="5" fillId="0" borderId="0" xfId="0" applyFont="1" applyAlignment="1">
      <alignment vertical="top"/>
    </xf>
    <xf numFmtId="0" fontId="6" fillId="0" borderId="0" xfId="0" applyFont="1"/>
    <xf numFmtId="0" fontId="0" fillId="2" borderId="2" xfId="0" applyFill="1" applyBorder="1" applyProtection="1">
      <protection locked="0"/>
    </xf>
    <xf numFmtId="0" fontId="0" fillId="0" borderId="3" xfId="0" applyBorder="1"/>
    <xf numFmtId="0" fontId="8" fillId="3" borderId="0" xfId="0" applyFont="1" applyFill="1" applyAlignment="1">
      <alignment vertical="center"/>
    </xf>
    <xf numFmtId="0" fontId="0" fillId="0" borderId="0" xfId="0" applyAlignment="1">
      <alignment horizontal="right" vertical="top"/>
    </xf>
    <xf numFmtId="0" fontId="9" fillId="4" borderId="0" xfId="0" applyFont="1" applyFill="1" applyAlignment="1">
      <alignment horizontal="left" vertical="top" wrapText="1" indent="1"/>
    </xf>
    <xf numFmtId="0" fontId="10" fillId="0" borderId="0" xfId="0" applyFont="1" applyAlignment="1">
      <alignment wrapText="1"/>
    </xf>
    <xf numFmtId="0" fontId="10" fillId="0" borderId="0" xfId="0" applyFont="1"/>
    <xf numFmtId="0" fontId="11" fillId="0" borderId="0" xfId="0" applyFont="1"/>
    <xf numFmtId="0" fontId="12" fillId="0" borderId="0" xfId="0" applyFont="1"/>
    <xf numFmtId="0" fontId="13" fillId="0" borderId="0" xfId="0" applyFont="1"/>
    <xf numFmtId="0" fontId="14" fillId="0" borderId="0" xfId="0" applyFont="1"/>
    <xf numFmtId="0" fontId="0" fillId="2" borderId="0" xfId="0" applyFill="1"/>
    <xf numFmtId="0" fontId="0" fillId="2" borderId="0" xfId="0" applyFill="1" applyAlignment="1" applyProtection="1">
      <alignment horizontal="left"/>
      <protection locked="0"/>
    </xf>
    <xf numFmtId="164" fontId="0" fillId="2" borderId="0" xfId="0" applyNumberFormat="1" applyFill="1" applyAlignment="1" applyProtection="1">
      <alignment horizontal="left"/>
      <protection locked="0"/>
    </xf>
    <xf numFmtId="0" fontId="0" fillId="2" borderId="4" xfId="0" applyFill="1" applyBorder="1" applyAlignment="1" applyProtection="1">
      <alignment horizontal="left"/>
      <protection locked="0"/>
    </xf>
    <xf numFmtId="0" fontId="7" fillId="0" borderId="0" xfId="0" applyFont="1"/>
    <xf numFmtId="0" fontId="15" fillId="0" borderId="0" xfId="0" applyFont="1"/>
    <xf numFmtId="165" fontId="0" fillId="0" borderId="0" xfId="0" applyNumberFormat="1"/>
    <xf numFmtId="165" fontId="1" fillId="0" borderId="0" xfId="0" applyNumberFormat="1" applyFont="1"/>
    <xf numFmtId="165" fontId="16" fillId="0" borderId="0" xfId="0" applyNumberFormat="1" applyFont="1"/>
    <xf numFmtId="14" fontId="0" fillId="0" borderId="0" xfId="0" applyNumberFormat="1"/>
    <xf numFmtId="0" fontId="0" fillId="0" borderId="0" xfId="0" applyAlignment="1">
      <alignment horizontal="center"/>
    </xf>
    <xf numFmtId="14" fontId="0" fillId="2" borderId="0" xfId="0" applyNumberFormat="1" applyFill="1"/>
    <xf numFmtId="165" fontId="0" fillId="2" borderId="0" xfId="0" applyNumberFormat="1" applyFill="1"/>
    <xf numFmtId="0" fontId="17" fillId="0" borderId="0" xfId="0" applyFont="1"/>
    <xf numFmtId="0" fontId="18" fillId="0" borderId="0" xfId="0" applyFont="1"/>
    <xf numFmtId="0" fontId="19" fillId="0" borderId="0" xfId="0" applyFont="1"/>
    <xf numFmtId="0" fontId="20" fillId="0" borderId="0" xfId="0" applyFont="1"/>
    <xf numFmtId="0" fontId="21" fillId="0" borderId="0" xfId="0" applyFont="1"/>
    <xf numFmtId="0" fontId="22" fillId="0" borderId="0" xfId="0" applyFont="1" applyAlignment="1">
      <alignment horizontal="right"/>
    </xf>
    <xf numFmtId="14" fontId="22" fillId="0" borderId="0" xfId="0" applyNumberFormat="1" applyFont="1" applyAlignment="1">
      <alignment horizontal="right"/>
    </xf>
    <xf numFmtId="0" fontId="23" fillId="0" borderId="0" xfId="0" applyFont="1" applyAlignment="1">
      <alignment horizontal="right"/>
    </xf>
    <xf numFmtId="0" fontId="1" fillId="0" borderId="0" xfId="0" applyFont="1" applyProtection="1">
      <protection locked="0"/>
    </xf>
    <xf numFmtId="14" fontId="22" fillId="0" borderId="0" xfId="0" applyNumberFormat="1" applyFont="1" applyAlignment="1" applyProtection="1">
      <alignment horizontal="right"/>
      <protection locked="0"/>
    </xf>
    <xf numFmtId="49" fontId="22" fillId="0" borderId="0" xfId="0" applyNumberFormat="1" applyFont="1" applyAlignment="1" applyProtection="1">
      <alignment horizontal="right"/>
      <protection locked="0"/>
    </xf>
    <xf numFmtId="0" fontId="8" fillId="3" borderId="4" xfId="0" applyFont="1" applyFill="1" applyBorder="1" applyAlignment="1">
      <alignment vertical="center"/>
    </xf>
    <xf numFmtId="0" fontId="8" fillId="3" borderId="4" xfId="0" applyFont="1" applyFill="1" applyBorder="1" applyAlignment="1">
      <alignment horizontal="right" vertical="center"/>
    </xf>
    <xf numFmtId="0" fontId="8" fillId="3" borderId="4" xfId="0" applyFont="1" applyFill="1" applyBorder="1" applyAlignment="1">
      <alignment horizontal="left" vertical="center"/>
    </xf>
    <xf numFmtId="0" fontId="0" fillId="0" borderId="3" xfId="0" applyBorder="1" applyAlignment="1">
      <alignment horizontal="center"/>
    </xf>
    <xf numFmtId="0" fontId="0" fillId="0" borderId="3" xfId="0" applyBorder="1" applyProtection="1">
      <protection locked="0"/>
    </xf>
    <xf numFmtId="165" fontId="0" fillId="0" borderId="3" xfId="0" applyNumberFormat="1" applyBorder="1" applyProtection="1">
      <protection locked="0"/>
    </xf>
    <xf numFmtId="165" fontId="0" fillId="0" borderId="3" xfId="0" applyNumberFormat="1" applyBorder="1"/>
    <xf numFmtId="0" fontId="0" fillId="0" borderId="5" xfId="0" applyBorder="1" applyAlignment="1">
      <alignment horizontal="center"/>
    </xf>
    <xf numFmtId="0" fontId="0" fillId="0" borderId="5" xfId="0" applyBorder="1" applyProtection="1">
      <protection locked="0"/>
    </xf>
    <xf numFmtId="165" fontId="0" fillId="0" borderId="5" xfId="0" applyNumberFormat="1" applyBorder="1" applyProtection="1">
      <protection locked="0"/>
    </xf>
    <xf numFmtId="165" fontId="0" fillId="0" borderId="5" xfId="0" applyNumberFormat="1" applyBorder="1"/>
    <xf numFmtId="165" fontId="1" fillId="0" borderId="2" xfId="0" applyNumberFormat="1" applyFont="1" applyBorder="1"/>
    <xf numFmtId="0" fontId="0" fillId="0" borderId="0" xfId="0" applyAlignment="1">
      <alignment horizontal="right"/>
    </xf>
    <xf numFmtId="0" fontId="1" fillId="0" borderId="2" xfId="0" applyFont="1" applyBorder="1" applyAlignment="1">
      <alignment horizontal="right"/>
    </xf>
    <xf numFmtId="0" fontId="17" fillId="0" borderId="5" xfId="0" applyFont="1" applyBorder="1"/>
    <xf numFmtId="0" fontId="4" fillId="0" borderId="0" xfId="0" applyFont="1" applyAlignment="1">
      <alignment vertical="top" wrapText="1"/>
    </xf>
    <xf numFmtId="0" fontId="0" fillId="0" borderId="0" xfId="0" applyAlignment="1">
      <alignment vertical="top" wrapText="1"/>
    </xf>
  </cellXfs>
  <cellStyles count="1">
    <cellStyle name="Standard" xfId="0" builtinId="0"/>
  </cellStyles>
  <dxfs count="23">
    <dxf>
      <font>
        <color rgb="FF1E7B4F"/>
      </font>
      <fill>
        <patternFill>
          <bgColor rgb="FFE8F5EE"/>
        </patternFill>
      </fill>
    </dxf>
    <dxf>
      <font>
        <color rgb="FF2364A8"/>
      </font>
      <fill>
        <patternFill>
          <bgColor rgb="FFEAF2FB"/>
        </patternFill>
      </fill>
    </dxf>
    <dxf>
      <font>
        <b/>
        <i val="0"/>
        <color rgb="FFFFFFFF"/>
      </font>
      <fill>
        <patternFill>
          <bgColor rgb="FFD2601A"/>
        </patternFill>
      </fill>
    </dxf>
    <dxf>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dd/mm/yyyy"/>
      <fill>
        <patternFill patternType="solid">
          <fgColor indexed="64"/>
          <bgColor rgb="FFFFF6CC"/>
        </patternFill>
      </fill>
    </dxf>
    <dxf>
      <numFmt numFmtId="19" formatCode="dd/mm/yyyy"/>
    </dxf>
    <dxf>
      <numFmt numFmtId="165" formatCode="#,##0.00\ &quot;€&quot;"/>
    </dxf>
    <dxf>
      <numFmt numFmtId="165" formatCode="#,##0.00\ &quot;€&quot;"/>
    </dxf>
    <dxf>
      <numFmt numFmtId="165" formatCode="#,##0.00\ &quot;€&quot;"/>
      <fill>
        <patternFill patternType="solid">
          <fgColor indexed="64"/>
          <bgColor rgb="FFFFF6CC"/>
        </patternFill>
      </fill>
    </dxf>
    <dxf>
      <fill>
        <patternFill patternType="solid">
          <fgColor indexed="64"/>
          <bgColor rgb="FFFFF6CC"/>
        </patternFill>
      </fill>
    </dxf>
    <dxf>
      <numFmt numFmtId="19" formatCode="dd/mm/yyyy"/>
      <fill>
        <patternFill patternType="solid">
          <fgColor indexed="64"/>
          <bgColor rgb="FFFFF6CC"/>
        </patternFill>
      </fill>
    </dxf>
    <dxf>
      <fill>
        <patternFill patternType="solid">
          <fgColor indexed="64"/>
          <bgColor rgb="FFFFF6CC"/>
        </patternFill>
      </fill>
    </dxf>
    <dxf>
      <fill>
        <patternFill patternType="solid">
          <fgColor indexed="64"/>
          <bgColor rgb="FFFFF6CC"/>
        </patternFill>
      </fill>
    </dxf>
    <dxf>
      <fill>
        <patternFill patternType="solid">
          <fgColor indexed="64"/>
          <bgColor rgb="FFFFF6CC"/>
        </patternFill>
      </fill>
    </dxf>
    <dxf>
      <fill>
        <patternFill patternType="solid">
          <fgColor indexed="64"/>
          <bgColor rgb="FFFFF6CC"/>
        </patternFill>
      </fill>
    </dxf>
    <dxf>
      <fill>
        <patternFill patternType="solid">
          <fgColor indexed="64"/>
          <bgColor rgb="FFFFF6CC"/>
        </patternFill>
      </fill>
    </dxf>
    <dxf>
      <fill>
        <patternFill patternType="solid">
          <fgColor indexed="64"/>
          <bgColor rgb="FFFFF6CC"/>
        </patternFill>
      </fill>
    </dxf>
    <dxf>
      <fill>
        <patternFill patternType="solid">
          <fgColor indexed="64"/>
          <bgColor rgb="FFFFF6CC"/>
        </patternFill>
      </fill>
    </dxf>
    <dxf>
      <fill>
        <patternFill>
          <bgColor rgb="FFF5FAF7"/>
        </patternFill>
      </fill>
    </dxf>
    <dxf>
      <fill>
        <patternFill>
          <bgColor rgb="FFE8F5EE"/>
        </patternFill>
      </fill>
    </dxf>
    <dxf>
      <font>
        <b/>
        <i val="0"/>
        <color rgb="FFFFFFFF"/>
      </font>
      <fill>
        <patternFill>
          <bgColor rgb="FF1E7B4F"/>
        </patternFill>
      </fill>
    </dxf>
    <dxf>
      <border>
        <bottom style="thin">
          <color rgb="FF1E7B4F"/>
        </bottom>
        <horizontal style="thin">
          <color rgb="FFD5DBE0"/>
        </horizontal>
      </border>
    </dxf>
  </dxfs>
  <tableStyles count="1" defaultTableStyle="TableStyleMedium2" defaultPivotStyle="PivotStyleLight16">
    <tableStyle name="ExcelMitCopilot" pivot="0" count="4" xr9:uid="{C8637615-2C12-49ED-8C12-76E27D346CF9}">
      <tableStyleElement type="wholeTable" dxfId="22"/>
      <tableStyleElement type="headerRow" dxfId="21"/>
      <tableStyleElement type="totalRow" dxfId="20"/>
      <tableStyleElement type="firstRowStripe" dxfId="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4D5010F-F13C-49EA-ADC9-6413C541115E}" name="Kunden" displayName="Kunden" ref="A3:E9" totalsRowShown="0" dataDxfId="18">
  <autoFilter ref="A3:E9" xr:uid="{E4D5010F-F13C-49EA-ADC9-6413C541115E}"/>
  <tableColumns count="5">
    <tableColumn id="1" xr3:uid="{E0A7676E-560E-4286-86DF-47D27C60525E}" name="Kunde" dataDxfId="17"/>
    <tableColumn id="2" xr3:uid="{D71B79B3-AD9C-44FC-8C68-8C0BBF4374CD}" name="Kundennr" dataDxfId="16"/>
    <tableColumn id="3" xr3:uid="{15752402-8053-4C3A-98F2-9BAA369CC70A}" name="Ansprechpartner" dataDxfId="15"/>
    <tableColumn id="4" xr3:uid="{B5931593-0AE8-4B93-8E3E-832284AFE4CA}" name="Straße" dataDxfId="14"/>
    <tableColumn id="5" xr3:uid="{49AD311A-E2E1-4B81-9714-E5D339AB0468}" name="PLZ Ort" dataDxfId="13"/>
  </tableColumns>
  <tableStyleInfo name="ExcelMitCopilot"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C2AA94-84D4-457B-8993-35A5E306E112}" name="Ausgang" displayName="Ausgang" ref="A4:J18" totalsRowShown="0">
  <autoFilter ref="A4:J18" xr:uid="{BCC2AA94-84D4-457B-8993-35A5E306E112}"/>
  <tableColumns count="10">
    <tableColumn id="1" xr3:uid="{E6751458-FA97-421D-80F8-26DDB615DDCF}" name="Nr" dataDxfId="12"/>
    <tableColumn id="2" xr3:uid="{4628E906-A3CD-4E4F-AA68-21BC6A0BC691}" name="Datum" dataDxfId="11"/>
    <tableColumn id="3" xr3:uid="{1015E6D2-FEB5-4004-B6A0-CDD8C4577341}" name="Kunde" dataDxfId="10"/>
    <tableColumn id="4" xr3:uid="{34831A27-8264-4749-A0C2-C9855E26F5A3}" name="Netto" dataDxfId="9"/>
    <tableColumn id="5" xr3:uid="{59260F96-1072-4F55-8132-DF2C1C0D1C6E}" name="USt" dataDxfId="8">
      <calculatedColumnFormula>IF(Ausgang[[#This Row],[Netto]]="","",IF(Firma!$B$18="ja",0,ROUND(Ausgang[[#This Row],[Netto]]*Firma!$B$17,2)))</calculatedColumnFormula>
    </tableColumn>
    <tableColumn id="6" xr3:uid="{DB6C4AB4-6746-4958-A79C-585B46B7AA20}" name="Brutto" dataDxfId="7">
      <calculatedColumnFormula>IF(Ausgang[[#This Row],[Netto]]="","",Ausgang[[#This Row],[Netto]]+Ausgang[[#This Row],[USt]])</calculatedColumnFormula>
    </tableColumn>
    <tableColumn id="7" xr3:uid="{9175EFE8-6CD1-404E-BFE8-79F5D34BF9E1}" name="Fällig am" dataDxfId="6">
      <calculatedColumnFormula>IF(Ausgang[[#This Row],[Datum]]="","",Ausgang[[#This Row],[Datum]]+Firma!$B$16)</calculatedColumnFormula>
    </tableColumn>
    <tableColumn id="8" xr3:uid="{3F653A4E-1CA3-473E-AA72-5CA93792F351}" name="Bezahlt am" dataDxfId="5"/>
    <tableColumn id="9" xr3:uid="{1D5C012F-6ABF-496A-A1F8-DE072003B5BF}" name="Status" dataDxfId="4">
      <calculatedColumnFormula>IF(Ausgang[[#This Row],[Nr]]="","",IF(Ausgang[[#This Row],[Bezahlt am]]&lt;&gt;"","bezahlt",IF(TODAY()&gt;Ausgang[[#This Row],[Fällig am]],"überfällig","offen")))</calculatedColumnFormula>
    </tableColumn>
    <tableColumn id="10" xr3:uid="{0E70CF59-9F1B-42A3-B36B-2BF53B02DFAF}" name="Tage überfällig" dataDxfId="3">
      <calculatedColumnFormula>IF(Ausgang[[#This Row],[Status]]="überfällig",TODAY()-Ausgang[[#This Row],[Fällig am]],"")</calculatedColumnFormula>
    </tableColumn>
  </tableColumns>
  <tableStyleInfo name="ExcelMitCopilot"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88815-97A1-42B2-8C8B-8311AC504F42}">
  <sheetPr>
    <pageSetUpPr fitToPage="1"/>
  </sheetPr>
  <dimension ref="B2:C33"/>
  <sheetViews>
    <sheetView showGridLines="0" tabSelected="1" workbookViewId="0"/>
  </sheetViews>
  <sheetFormatPr baseColWidth="10" defaultRowHeight="14.4" x14ac:dyDescent="0.3"/>
  <cols>
    <col min="1" max="1" width="3.77734375" customWidth="1"/>
    <col min="2" max="2" width="24.77734375" customWidth="1"/>
    <col min="3" max="3" width="92.77734375" customWidth="1"/>
  </cols>
  <sheetData>
    <row r="2" spans="2:3" x14ac:dyDescent="0.3">
      <c r="B2" s="1" t="s">
        <v>0</v>
      </c>
    </row>
    <row r="3" spans="2:3" ht="34.049999999999997" customHeight="1" x14ac:dyDescent="0.55000000000000004">
      <c r="B3" s="2" t="s">
        <v>1</v>
      </c>
    </row>
    <row r="4" spans="2:3" ht="34.049999999999997" customHeight="1" x14ac:dyDescent="0.3">
      <c r="B4" s="59" t="s">
        <v>2</v>
      </c>
      <c r="C4" s="60"/>
    </row>
    <row r="6" spans="2:3" ht="15.6" x14ac:dyDescent="0.3">
      <c r="B6" s="5" t="s">
        <v>3</v>
      </c>
      <c r="C6" s="5"/>
    </row>
    <row r="7" spans="2:3" ht="28.8" x14ac:dyDescent="0.3">
      <c r="B7" s="7" t="s">
        <v>4</v>
      </c>
      <c r="C7" s="3" t="s">
        <v>5</v>
      </c>
    </row>
    <row r="8" spans="2:3" x14ac:dyDescent="0.3">
      <c r="B8" s="7" t="s">
        <v>6</v>
      </c>
      <c r="C8" s="3" t="s">
        <v>7</v>
      </c>
    </row>
    <row r="9" spans="2:3" ht="43.2" x14ac:dyDescent="0.3">
      <c r="B9" s="7" t="s">
        <v>8</v>
      </c>
      <c r="C9" s="3" t="s">
        <v>9</v>
      </c>
    </row>
    <row r="10" spans="2:3" ht="28.8" x14ac:dyDescent="0.3">
      <c r="B10" s="7" t="s">
        <v>10</v>
      </c>
      <c r="C10" s="3" t="s">
        <v>11</v>
      </c>
    </row>
    <row r="11" spans="2:3" ht="28.8" x14ac:dyDescent="0.3">
      <c r="B11" s="7" t="s">
        <v>12</v>
      </c>
      <c r="C11" s="3" t="s">
        <v>13</v>
      </c>
    </row>
    <row r="13" spans="2:3" ht="15.6" x14ac:dyDescent="0.3">
      <c r="B13" s="8" t="s">
        <v>14</v>
      </c>
      <c r="C13" s="5"/>
    </row>
    <row r="14" spans="2:3" x14ac:dyDescent="0.3">
      <c r="B14" s="9" t="s">
        <v>15</v>
      </c>
      <c r="C14" t="s">
        <v>16</v>
      </c>
    </row>
    <row r="15" spans="2:3" x14ac:dyDescent="0.3">
      <c r="B15" s="10" t="s">
        <v>17</v>
      </c>
      <c r="C15" t="s">
        <v>18</v>
      </c>
    </row>
    <row r="16" spans="2:3" x14ac:dyDescent="0.3">
      <c r="B16" s="11" t="s">
        <v>19</v>
      </c>
      <c r="C16" s="6" t="s">
        <v>20</v>
      </c>
    </row>
    <row r="18" spans="2:3" ht="15.6" x14ac:dyDescent="0.3">
      <c r="B18" s="5" t="s">
        <v>21</v>
      </c>
      <c r="C18" s="5"/>
    </row>
    <row r="19" spans="2:3" ht="28.8" x14ac:dyDescent="0.3">
      <c r="B19" s="12" t="s">
        <v>22</v>
      </c>
      <c r="C19" s="3" t="s">
        <v>23</v>
      </c>
    </row>
    <row r="20" spans="2:3" ht="28.8" x14ac:dyDescent="0.3">
      <c r="B20" s="12" t="s">
        <v>22</v>
      </c>
      <c r="C20" s="3" t="s">
        <v>24</v>
      </c>
    </row>
    <row r="21" spans="2:3" ht="43.2" x14ac:dyDescent="0.3">
      <c r="B21" s="12" t="s">
        <v>22</v>
      </c>
      <c r="C21" s="3" t="s">
        <v>25</v>
      </c>
    </row>
    <row r="22" spans="2:3" x14ac:dyDescent="0.3">
      <c r="B22" s="12" t="s">
        <v>22</v>
      </c>
      <c r="C22" s="3" t="s">
        <v>26</v>
      </c>
    </row>
    <row r="24" spans="2:3" ht="15.6" x14ac:dyDescent="0.3">
      <c r="B24" s="5" t="s">
        <v>27</v>
      </c>
      <c r="C24" s="5"/>
    </row>
    <row r="25" spans="2:3" ht="43.2" x14ac:dyDescent="0.3">
      <c r="C25" s="6" t="s">
        <v>28</v>
      </c>
    </row>
    <row r="26" spans="2:3" ht="52.8" x14ac:dyDescent="0.3">
      <c r="C26" s="13" t="s">
        <v>29</v>
      </c>
    </row>
    <row r="27" spans="2:3" ht="57.6" x14ac:dyDescent="0.3">
      <c r="C27" s="14" t="s">
        <v>30</v>
      </c>
    </row>
    <row r="29" spans="2:3" ht="15.6" x14ac:dyDescent="0.3">
      <c r="B29" s="5" t="s">
        <v>31</v>
      </c>
      <c r="C29" s="5"/>
    </row>
    <row r="30" spans="2:3" ht="28.8" x14ac:dyDescent="0.3">
      <c r="C30" s="6" t="s">
        <v>32</v>
      </c>
    </row>
    <row r="31" spans="2:3" x14ac:dyDescent="0.3">
      <c r="C31" s="15" t="s">
        <v>33</v>
      </c>
    </row>
    <row r="33" spans="2:2" x14ac:dyDescent="0.3">
      <c r="B33" s="16" t="s">
        <v>34</v>
      </c>
    </row>
  </sheetData>
  <mergeCells count="1">
    <mergeCell ref="B4:C4"/>
  </mergeCells>
  <printOptions horizontalCentered="1"/>
  <pageMargins left="0.59055118110236215" right="0.59055118110236215" top="0.70866141732283472" bottom="0.70866141732283472" header="0.3" footer="0.3"/>
  <pageSetup paperSize="9" scale="74" fitToHeight="0" orientation="portrait" r:id="rId1"/>
  <headerFooter>
    <oddFooter>&amp;C&amp;8Excel mit Copilot 2027&amp;L&amp;8&amp;R&amp;8Seite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9C759-413C-4001-AFB1-972290734126}">
  <sheetPr>
    <pageSetUpPr fitToPage="1"/>
  </sheetPr>
  <dimension ref="A1:H43"/>
  <sheetViews>
    <sheetView showGridLines="0" workbookViewId="0"/>
  </sheetViews>
  <sheetFormatPr baseColWidth="10" defaultRowHeight="14.4" x14ac:dyDescent="0.3"/>
  <cols>
    <col min="1" max="1" width="6.77734375" customWidth="1"/>
    <col min="2" max="2" width="38.77734375" customWidth="1"/>
    <col min="3" max="4" width="9.77734375" customWidth="1"/>
    <col min="5" max="5" width="14.77734375" customWidth="1"/>
    <col min="6" max="6" width="15.77734375" customWidth="1"/>
    <col min="7" max="7" width="3.77734375" customWidth="1"/>
    <col min="8" max="8" width="34.77734375" customWidth="1"/>
  </cols>
  <sheetData>
    <row r="1" spans="1:8" ht="21" x14ac:dyDescent="0.4">
      <c r="A1" s="34" t="str">
        <f>Firma!B4&amp;" · "&amp;Firma!B6&amp;" · "&amp;Firma!B7</f>
        <v>Muster Beratung · Beispielweg 12 · 20095 Hamburg</v>
      </c>
      <c r="E1" s="36" t="str">
        <f>Firma!B4</f>
        <v>Muster Beratung</v>
      </c>
    </row>
    <row r="2" spans="1:8" x14ac:dyDescent="0.3">
      <c r="E2" s="16" t="str">
        <f>Firma!B6</f>
        <v>Beispielweg 12</v>
      </c>
    </row>
    <row r="3" spans="1:8" x14ac:dyDescent="0.3">
      <c r="E3" s="16" t="str">
        <f>Firma!B7</f>
        <v>20095 Hamburg</v>
      </c>
      <c r="H3" s="25" t="s">
        <v>160</v>
      </c>
    </row>
    <row r="4" spans="1:8" x14ac:dyDescent="0.3">
      <c r="E4" s="16" t="str">
        <f>Firma!B9</f>
        <v>rechnung@example.com</v>
      </c>
    </row>
    <row r="5" spans="1:8" x14ac:dyDescent="0.3">
      <c r="B5" s="41" t="s">
        <v>77</v>
      </c>
      <c r="H5" s="18" t="s">
        <v>155</v>
      </c>
    </row>
    <row r="6" spans="1:8" x14ac:dyDescent="0.3">
      <c r="B6" t="str">
        <f>IFERROR(_xlfn.XLOOKUP($B$5,Kunden[Kunde],Kunden[Ansprechpartner]),"")</f>
        <v>Frau Petra Müller</v>
      </c>
      <c r="E6" s="37" t="s">
        <v>134</v>
      </c>
      <c r="F6" s="40" t="str" cm="1">
        <f t="array" ref="F6">_xlfn.LET(_xlpm.p_,Firma!$B$19&amp;"-"&amp;YEAR(F7)&amp;"-",_xlpm.n_,Ausgang[Nr],_xlpm.z_,IFERROR(VALUE(MID(_xlpm.n_,LEN(_xlpm.p_)+1,10)),0)*(LEFT(_xlpm.n_,LEN(_xlpm.p_))=_xlpm.p_),_xlpm.p_&amp;TEXT(MAX(_xlpm.z_)+1,"000"))</f>
        <v>RE-2027-003</v>
      </c>
      <c r="H6" s="18" t="s">
        <v>158</v>
      </c>
    </row>
    <row r="7" spans="1:8" x14ac:dyDescent="0.3">
      <c r="B7" t="str">
        <f>IFERROR(_xlfn.XLOOKUP($B$5,Kunden[Kunde],Kunden[Straße]),"")</f>
        <v>Rosenweg 3</v>
      </c>
      <c r="E7" s="37" t="s">
        <v>135</v>
      </c>
      <c r="F7" s="42">
        <v>46407</v>
      </c>
      <c r="H7" s="18" t="s">
        <v>156</v>
      </c>
    </row>
    <row r="8" spans="1:8" x14ac:dyDescent="0.3">
      <c r="B8" t="str">
        <f>IFERROR(_xlfn.XLOOKUP($B$5,Kunden[Kunde],Kunden[PLZ Ort]),"")</f>
        <v>22303 Hamburg</v>
      </c>
      <c r="E8" s="37" t="s">
        <v>136</v>
      </c>
      <c r="F8" s="43" t="s">
        <v>138</v>
      </c>
      <c r="H8" s="18" t="s">
        <v>159</v>
      </c>
    </row>
    <row r="9" spans="1:8" x14ac:dyDescent="0.3">
      <c r="E9" s="37" t="s">
        <v>137</v>
      </c>
      <c r="F9" s="38" t="str">
        <f>IFERROR(_xlfn.XLOOKUP($B$5,Kunden[Kunde],Kunden[Kundennr]),"")</f>
        <v>K-1001</v>
      </c>
      <c r="H9" s="18"/>
    </row>
    <row r="10" spans="1:8" x14ac:dyDescent="0.3">
      <c r="E10" s="37" t="s">
        <v>113</v>
      </c>
      <c r="F10" s="39">
        <f>F7+Firma!$B$16</f>
        <v>46421</v>
      </c>
      <c r="H10" s="18"/>
    </row>
    <row r="11" spans="1:8" x14ac:dyDescent="0.3">
      <c r="H11" s="18"/>
    </row>
    <row r="12" spans="1:8" ht="21" x14ac:dyDescent="0.4">
      <c r="A12" s="35" t="str">
        <f>"Rechnung "&amp;F6</f>
        <v>Rechnung RE-2027-003</v>
      </c>
      <c r="H12" s="18"/>
    </row>
    <row r="13" spans="1:8" x14ac:dyDescent="0.3">
      <c r="A13" t="s">
        <v>139</v>
      </c>
      <c r="H13" s="18"/>
    </row>
    <row r="14" spans="1:8" x14ac:dyDescent="0.3">
      <c r="H14" s="18"/>
    </row>
    <row r="15" spans="1:8" x14ac:dyDescent="0.3">
      <c r="A15" s="44" t="s">
        <v>140</v>
      </c>
      <c r="B15" s="44" t="s">
        <v>141</v>
      </c>
      <c r="C15" s="45" t="s">
        <v>142</v>
      </c>
      <c r="D15" s="46" t="s">
        <v>143</v>
      </c>
      <c r="E15" s="45" t="s">
        <v>144</v>
      </c>
      <c r="F15" s="45" t="s">
        <v>145</v>
      </c>
      <c r="H15" s="18"/>
    </row>
    <row r="16" spans="1:8" x14ac:dyDescent="0.3">
      <c r="A16" s="47">
        <f t="shared" ref="A16:A27" si="0">IF(B16="","",ROW()-15)</f>
        <v>1</v>
      </c>
      <c r="B16" s="48" t="s">
        <v>146</v>
      </c>
      <c r="C16" s="48">
        <v>6</v>
      </c>
      <c r="D16" s="48" t="s">
        <v>147</v>
      </c>
      <c r="E16" s="49">
        <v>95</v>
      </c>
      <c r="F16" s="50">
        <f t="shared" ref="F16:F27" si="1">IF(OR(C16="",E16=""),"",ROUND(C16*E16,2))</f>
        <v>570</v>
      </c>
      <c r="H16" s="18" t="s">
        <v>157</v>
      </c>
    </row>
    <row r="17" spans="1:6" x14ac:dyDescent="0.3">
      <c r="A17" s="47">
        <f t="shared" si="0"/>
        <v>2</v>
      </c>
      <c r="B17" s="48" t="s">
        <v>148</v>
      </c>
      <c r="C17" s="48">
        <v>1</v>
      </c>
      <c r="D17" s="48" t="s">
        <v>149</v>
      </c>
      <c r="E17" s="49">
        <v>480</v>
      </c>
      <c r="F17" s="50">
        <f t="shared" si="1"/>
        <v>480</v>
      </c>
    </row>
    <row r="18" spans="1:6" x14ac:dyDescent="0.3">
      <c r="A18" s="47">
        <f t="shared" si="0"/>
        <v>3</v>
      </c>
      <c r="B18" s="48" t="s">
        <v>150</v>
      </c>
      <c r="C18" s="48">
        <v>64</v>
      </c>
      <c r="D18" s="48" t="s">
        <v>151</v>
      </c>
      <c r="E18" s="49">
        <v>0.3</v>
      </c>
      <c r="F18" s="50">
        <f t="shared" si="1"/>
        <v>19.2</v>
      </c>
    </row>
    <row r="19" spans="1:6" x14ac:dyDescent="0.3">
      <c r="A19" s="47" t="str">
        <f t="shared" si="0"/>
        <v/>
      </c>
      <c r="B19" s="48"/>
      <c r="C19" s="48"/>
      <c r="D19" s="48"/>
      <c r="E19" s="49"/>
      <c r="F19" s="50" t="str">
        <f t="shared" si="1"/>
        <v/>
      </c>
    </row>
    <row r="20" spans="1:6" x14ac:dyDescent="0.3">
      <c r="A20" s="47" t="str">
        <f t="shared" si="0"/>
        <v/>
      </c>
      <c r="B20" s="48"/>
      <c r="C20" s="48"/>
      <c r="D20" s="48"/>
      <c r="E20" s="49"/>
      <c r="F20" s="50" t="str">
        <f t="shared" si="1"/>
        <v/>
      </c>
    </row>
    <row r="21" spans="1:6" x14ac:dyDescent="0.3">
      <c r="A21" s="47" t="str">
        <f t="shared" si="0"/>
        <v/>
      </c>
      <c r="B21" s="48"/>
      <c r="C21" s="48"/>
      <c r="D21" s="48"/>
      <c r="E21" s="49"/>
      <c r="F21" s="50" t="str">
        <f t="shared" si="1"/>
        <v/>
      </c>
    </row>
    <row r="22" spans="1:6" x14ac:dyDescent="0.3">
      <c r="A22" s="47" t="str">
        <f t="shared" si="0"/>
        <v/>
      </c>
      <c r="B22" s="48"/>
      <c r="C22" s="48"/>
      <c r="D22" s="48"/>
      <c r="E22" s="49"/>
      <c r="F22" s="50" t="str">
        <f t="shared" si="1"/>
        <v/>
      </c>
    </row>
    <row r="23" spans="1:6" x14ac:dyDescent="0.3">
      <c r="A23" s="47" t="str">
        <f t="shared" si="0"/>
        <v/>
      </c>
      <c r="B23" s="48"/>
      <c r="C23" s="48"/>
      <c r="D23" s="48"/>
      <c r="E23" s="49"/>
      <c r="F23" s="50" t="str">
        <f t="shared" si="1"/>
        <v/>
      </c>
    </row>
    <row r="24" spans="1:6" x14ac:dyDescent="0.3">
      <c r="A24" s="47" t="str">
        <f t="shared" si="0"/>
        <v/>
      </c>
      <c r="B24" s="48"/>
      <c r="C24" s="48"/>
      <c r="D24" s="48"/>
      <c r="E24" s="49"/>
      <c r="F24" s="50" t="str">
        <f t="shared" si="1"/>
        <v/>
      </c>
    </row>
    <row r="25" spans="1:6" x14ac:dyDescent="0.3">
      <c r="A25" s="47" t="str">
        <f t="shared" si="0"/>
        <v/>
      </c>
      <c r="B25" s="48"/>
      <c r="C25" s="48"/>
      <c r="D25" s="48"/>
      <c r="E25" s="49"/>
      <c r="F25" s="50" t="str">
        <f t="shared" si="1"/>
        <v/>
      </c>
    </row>
    <row r="26" spans="1:6" x14ac:dyDescent="0.3">
      <c r="A26" s="47" t="str">
        <f t="shared" si="0"/>
        <v/>
      </c>
      <c r="B26" s="48"/>
      <c r="C26" s="48"/>
      <c r="D26" s="48"/>
      <c r="E26" s="49"/>
      <c r="F26" s="50" t="str">
        <f t="shared" si="1"/>
        <v/>
      </c>
    </row>
    <row r="27" spans="1:6" x14ac:dyDescent="0.3">
      <c r="A27" s="51" t="str">
        <f t="shared" si="0"/>
        <v/>
      </c>
      <c r="B27" s="52"/>
      <c r="C27" s="52"/>
      <c r="D27" s="52"/>
      <c r="E27" s="53"/>
      <c r="F27" s="54" t="str">
        <f t="shared" si="1"/>
        <v/>
      </c>
    </row>
    <row r="29" spans="1:6" x14ac:dyDescent="0.3">
      <c r="E29" s="56" t="s">
        <v>152</v>
      </c>
      <c r="F29" s="26">
        <f>SUM(F16:F27)</f>
        <v>1069.2</v>
      </c>
    </row>
    <row r="30" spans="1:6" x14ac:dyDescent="0.3">
      <c r="E30" s="56" t="str">
        <f>IF(Firma!$B$18="ja","Umsatzsteuer","zzgl. USt "&amp;TEXT(Firma!$B$17,"0 %"))</f>
        <v>zzgl. USt 19 %</v>
      </c>
      <c r="F30" s="26">
        <f>IF(Firma!$B$18="ja",0,ROUND(F29*Firma!$B$17,2))</f>
        <v>203.15</v>
      </c>
    </row>
    <row r="31" spans="1:6" x14ac:dyDescent="0.3">
      <c r="E31" s="57" t="s">
        <v>153</v>
      </c>
      <c r="F31" s="55">
        <f>F29+F30</f>
        <v>1272.3500000000001</v>
      </c>
    </row>
    <row r="33" spans="1:6" x14ac:dyDescent="0.3">
      <c r="A33" t="str">
        <f>IF(Firma!$B$18="ja","Gemäß § 19 UStG wird keine Umsatzsteuer berechnet.","")</f>
        <v/>
      </c>
    </row>
    <row r="34" spans="1:6" ht="30" customHeight="1" x14ac:dyDescent="0.3">
      <c r="A34" s="60" t="str">
        <f>"Bitte überweisen Sie den Rechnungsbetrag bis zum "&amp;TEXT(F10,"TT.MM.JJJJ")&amp;" ohne Abzug auf das unten genannte Konto. Verwendungszweck: "&amp;F6&amp;"."</f>
        <v>Bitte überweisen Sie den Rechnungsbetrag bis zum 03.02.2027 ohne Abzug auf das unten genannte Konto. Verwendungszweck: RE-2027-003.</v>
      </c>
      <c r="B34" s="60"/>
      <c r="C34" s="60"/>
      <c r="D34" s="60"/>
      <c r="E34" s="60"/>
      <c r="F34" s="60"/>
    </row>
    <row r="36" spans="1:6" x14ac:dyDescent="0.3">
      <c r="A36" t="s">
        <v>154</v>
      </c>
    </row>
    <row r="37" spans="1:6" x14ac:dyDescent="0.3">
      <c r="A37" t="str">
        <f>Firma!B5</f>
        <v>Alex Muster</v>
      </c>
    </row>
    <row r="41" spans="1:6" x14ac:dyDescent="0.3">
      <c r="A41" s="58" t="str">
        <f>Firma!B4&amp;" · "&amp;Firma!B5</f>
        <v>Muster Beratung · Alex Muster</v>
      </c>
      <c r="B41" s="58"/>
      <c r="C41" s="58"/>
      <c r="D41" s="58"/>
      <c r="E41" s="58" t="str">
        <f>Firma!B13</f>
        <v>Beispielbank</v>
      </c>
      <c r="F41" s="58"/>
    </row>
    <row r="42" spans="1:6" x14ac:dyDescent="0.3">
      <c r="A42" s="33" t="str">
        <f>Firma!B6&amp;" · "&amp;Firma!B7</f>
        <v>Beispielweg 12 · 20095 Hamburg</v>
      </c>
      <c r="B42" s="33"/>
      <c r="C42" s="33"/>
      <c r="D42" s="33"/>
      <c r="E42" s="33" t="str">
        <f>"IBAN "&amp;Firma!B14</f>
        <v>IBAN DE00 0000 0000 0000 0000 00</v>
      </c>
      <c r="F42" s="33"/>
    </row>
    <row r="43" spans="1:6" x14ac:dyDescent="0.3">
      <c r="A43" s="33" t="str">
        <f>"Tel. "&amp;Firma!B8&amp;" · "&amp;Firma!B9</f>
        <v>Tel. 040 000000 · rechnung@example.com</v>
      </c>
      <c r="B43" s="33"/>
      <c r="C43" s="33"/>
      <c r="D43" s="33"/>
      <c r="E43" s="33" t="str">
        <f>"BIC "&amp;Firma!B15&amp;" · St.-Nr. "&amp;Firma!B11</f>
        <v>BIC XXXXDEXXXXX · St.-Nr. 00/000/00000</v>
      </c>
      <c r="F43" s="33"/>
    </row>
  </sheetData>
  <mergeCells count="1">
    <mergeCell ref="A34:F34"/>
  </mergeCells>
  <dataValidations count="1">
    <dataValidation type="list" allowBlank="1" showInputMessage="1" showErrorMessage="1" errorTitle="Kunde" error="Bitte einen Kunden aus der Liste wählen oder ihn zuerst im Blatt „Kunden“ anlegen." sqref="B5" xr:uid="{75102997-EE10-4BD7-9E3F-A282663F4A60}">
      <formula1>INDIRECT("Kunden[Kunde]")</formula1>
    </dataValidation>
  </dataValidations>
  <printOptions horizontalCentered="1"/>
  <pageMargins left="0.59055118110236215" right="0.59055118110236215" top="0.70866141732283472" bottom="0.70866141732283472" header="0.3" footer="0.3"/>
  <pageSetup paperSize="9" scale="94" orientation="portrait" r:id="rId1"/>
  <headerFooter>
    <oddFooter>&amp;C&amp;8Excel mit Copilot 2027&amp;L&amp;8&amp;R&amp;8Seite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F2F52-D9E5-4F12-9F9B-F2EB3A25ADD7}">
  <sheetPr>
    <pageSetUpPr fitToPage="1"/>
  </sheetPr>
  <dimension ref="A1:F21"/>
  <sheetViews>
    <sheetView workbookViewId="0"/>
  </sheetViews>
  <sheetFormatPr baseColWidth="10" defaultRowHeight="14.4" x14ac:dyDescent="0.3"/>
  <cols>
    <col min="1" max="1" width="26.77734375" customWidth="1"/>
    <col min="2" max="2" width="40.77734375" customWidth="1"/>
    <col min="3" max="3" width="4.77734375" customWidth="1"/>
    <col min="4" max="4" width="50.77734375" customWidth="1"/>
  </cols>
  <sheetData>
    <row r="1" spans="1:6" ht="30" customHeight="1" x14ac:dyDescent="0.45">
      <c r="A1" s="17" t="s">
        <v>35</v>
      </c>
    </row>
    <row r="2" spans="1:6" x14ac:dyDescent="0.3">
      <c r="A2" s="18" t="s">
        <v>36</v>
      </c>
    </row>
    <row r="4" spans="1:6" x14ac:dyDescent="0.3">
      <c r="A4" s="19" t="s">
        <v>37</v>
      </c>
      <c r="B4" s="21" t="s">
        <v>38</v>
      </c>
      <c r="F4" s="24" t="s">
        <v>71</v>
      </c>
    </row>
    <row r="5" spans="1:6" x14ac:dyDescent="0.3">
      <c r="A5" s="19" t="s">
        <v>39</v>
      </c>
      <c r="B5" s="21" t="s">
        <v>40</v>
      </c>
      <c r="F5" s="24" t="s">
        <v>64</v>
      </c>
    </row>
    <row r="6" spans="1:6" x14ac:dyDescent="0.3">
      <c r="A6" s="19" t="s">
        <v>41</v>
      </c>
      <c r="B6" s="21" t="s">
        <v>42</v>
      </c>
    </row>
    <row r="7" spans="1:6" x14ac:dyDescent="0.3">
      <c r="A7" s="19" t="s">
        <v>43</v>
      </c>
      <c r="B7" s="21" t="s">
        <v>44</v>
      </c>
    </row>
    <row r="8" spans="1:6" x14ac:dyDescent="0.3">
      <c r="A8" s="19" t="s">
        <v>45</v>
      </c>
      <c r="B8" s="21" t="s">
        <v>46</v>
      </c>
    </row>
    <row r="9" spans="1:6" x14ac:dyDescent="0.3">
      <c r="A9" s="19" t="s">
        <v>47</v>
      </c>
      <c r="B9" s="21" t="s">
        <v>48</v>
      </c>
    </row>
    <row r="10" spans="1:6" x14ac:dyDescent="0.3">
      <c r="A10" s="19" t="s">
        <v>49</v>
      </c>
      <c r="B10" s="21" t="s">
        <v>50</v>
      </c>
    </row>
    <row r="11" spans="1:6" x14ac:dyDescent="0.3">
      <c r="A11" s="19" t="s">
        <v>51</v>
      </c>
      <c r="B11" s="21" t="s">
        <v>52</v>
      </c>
    </row>
    <row r="12" spans="1:6" x14ac:dyDescent="0.3">
      <c r="A12" s="19" t="s">
        <v>53</v>
      </c>
      <c r="B12" s="21" t="s">
        <v>54</v>
      </c>
    </row>
    <row r="13" spans="1:6" x14ac:dyDescent="0.3">
      <c r="A13" s="19" t="s">
        <v>55</v>
      </c>
      <c r="B13" s="21" t="s">
        <v>56</v>
      </c>
    </row>
    <row r="14" spans="1:6" x14ac:dyDescent="0.3">
      <c r="A14" s="19" t="s">
        <v>57</v>
      </c>
      <c r="B14" s="21" t="s">
        <v>58</v>
      </c>
    </row>
    <row r="15" spans="1:6" x14ac:dyDescent="0.3">
      <c r="A15" s="19" t="s">
        <v>59</v>
      </c>
      <c r="B15" s="21" t="s">
        <v>60</v>
      </c>
    </row>
    <row r="16" spans="1:6" x14ac:dyDescent="0.3">
      <c r="A16" s="19" t="s">
        <v>61</v>
      </c>
      <c r="B16" s="21">
        <v>14</v>
      </c>
      <c r="D16" s="15" t="s">
        <v>69</v>
      </c>
    </row>
    <row r="17" spans="1:4" x14ac:dyDescent="0.3">
      <c r="A17" s="19" t="s">
        <v>62</v>
      </c>
      <c r="B17" s="22">
        <v>0.19</v>
      </c>
      <c r="D17" s="15" t="s">
        <v>67</v>
      </c>
    </row>
    <row r="18" spans="1:4" x14ac:dyDescent="0.3">
      <c r="A18" s="19" t="s">
        <v>63</v>
      </c>
      <c r="B18" s="21" t="s">
        <v>64</v>
      </c>
      <c r="D18" s="15" t="s">
        <v>68</v>
      </c>
    </row>
    <row r="19" spans="1:4" x14ac:dyDescent="0.3">
      <c r="A19" s="19" t="s">
        <v>65</v>
      </c>
      <c r="B19" s="23" t="s">
        <v>66</v>
      </c>
      <c r="D19" s="15" t="s">
        <v>70</v>
      </c>
    </row>
    <row r="21" spans="1:4" x14ac:dyDescent="0.3">
      <c r="A21" s="25" t="s">
        <v>72</v>
      </c>
    </row>
  </sheetData>
  <dataValidations count="1">
    <dataValidation type="list" allowBlank="1" showInputMessage="1" showErrorMessage="1" sqref="B18" xr:uid="{9B1A84E6-E640-4962-9F64-0B7CE10D50E8}">
      <formula1>$F$4:$F$5</formula1>
    </dataValidation>
  </dataValidations>
  <printOptions horizontalCentered="1"/>
  <pageMargins left="0.59055118110236215" right="0.59055118110236215" top="0.70866141732283472" bottom="0.70866141732283472" header="0.3" footer="0.3"/>
  <pageSetup paperSize="9" scale="73" orientation="portrait" r:id="rId1"/>
  <headerFooter>
    <oddFooter>&amp;C&amp;8Excel mit Copilot 2027&amp;L&amp;8&amp;R&amp;8Seite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14D02-6653-4A92-9A88-5B6F85617D55}">
  <sheetPr>
    <pageSetUpPr fitToPage="1"/>
  </sheetPr>
  <dimension ref="A1:E9"/>
  <sheetViews>
    <sheetView workbookViewId="0"/>
  </sheetViews>
  <sheetFormatPr baseColWidth="10" defaultRowHeight="14.4" x14ac:dyDescent="0.3"/>
  <cols>
    <col min="1" max="1" width="26.77734375" customWidth="1"/>
    <col min="2" max="2" width="11.77734375" customWidth="1"/>
    <col min="3" max="4" width="24.77734375" customWidth="1"/>
    <col min="5" max="5" width="22.77734375" customWidth="1"/>
  </cols>
  <sheetData>
    <row r="1" spans="1:5" ht="30" customHeight="1" x14ac:dyDescent="0.45">
      <c r="A1" s="17" t="s">
        <v>73</v>
      </c>
    </row>
    <row r="3" spans="1:5" x14ac:dyDescent="0.3">
      <c r="A3" t="s">
        <v>74</v>
      </c>
      <c r="B3" t="s">
        <v>75</v>
      </c>
      <c r="C3" t="s">
        <v>76</v>
      </c>
      <c r="D3" t="s">
        <v>41</v>
      </c>
      <c r="E3" t="s">
        <v>43</v>
      </c>
    </row>
    <row r="4" spans="1:5" x14ac:dyDescent="0.3">
      <c r="A4" s="20" t="s">
        <v>77</v>
      </c>
      <c r="B4" s="20" t="s">
        <v>78</v>
      </c>
      <c r="C4" s="20" t="s">
        <v>79</v>
      </c>
      <c r="D4" s="20" t="s">
        <v>80</v>
      </c>
      <c r="E4" s="20" t="s">
        <v>81</v>
      </c>
    </row>
    <row r="5" spans="1:5" x14ac:dyDescent="0.3">
      <c r="A5" s="20" t="s">
        <v>82</v>
      </c>
      <c r="B5" s="20" t="s">
        <v>83</v>
      </c>
      <c r="C5" s="20" t="s">
        <v>84</v>
      </c>
      <c r="D5" s="20" t="s">
        <v>85</v>
      </c>
      <c r="E5" s="20" t="s">
        <v>86</v>
      </c>
    </row>
    <row r="6" spans="1:5" x14ac:dyDescent="0.3">
      <c r="A6" s="20" t="s">
        <v>87</v>
      </c>
      <c r="B6" s="20" t="s">
        <v>88</v>
      </c>
      <c r="C6" s="20" t="s">
        <v>89</v>
      </c>
      <c r="D6" s="20" t="s">
        <v>90</v>
      </c>
      <c r="E6" s="20" t="s">
        <v>91</v>
      </c>
    </row>
    <row r="7" spans="1:5" x14ac:dyDescent="0.3">
      <c r="A7" s="20" t="s">
        <v>92</v>
      </c>
      <c r="B7" s="20" t="s">
        <v>93</v>
      </c>
      <c r="C7" s="20" t="s">
        <v>94</v>
      </c>
      <c r="D7" s="20" t="s">
        <v>95</v>
      </c>
      <c r="E7" s="20" t="s">
        <v>96</v>
      </c>
    </row>
    <row r="8" spans="1:5" x14ac:dyDescent="0.3">
      <c r="A8" s="20" t="s">
        <v>97</v>
      </c>
      <c r="B8" s="20" t="s">
        <v>98</v>
      </c>
      <c r="C8" s="20" t="s">
        <v>99</v>
      </c>
      <c r="D8" s="20" t="s">
        <v>100</v>
      </c>
      <c r="E8" s="20" t="s">
        <v>101</v>
      </c>
    </row>
    <row r="9" spans="1:5" x14ac:dyDescent="0.3">
      <c r="A9" s="20" t="s">
        <v>102</v>
      </c>
      <c r="B9" s="20" t="s">
        <v>103</v>
      </c>
      <c r="C9" s="20" t="s">
        <v>104</v>
      </c>
      <c r="D9" s="20" t="s">
        <v>105</v>
      </c>
      <c r="E9" s="20" t="s">
        <v>106</v>
      </c>
    </row>
  </sheetData>
  <printOptions horizontalCentered="1"/>
  <pageMargins left="0.59055118110236215" right="0.59055118110236215" top="0.70866141732283472" bottom="0.70866141732283472" header="0.3" footer="0.3"/>
  <pageSetup paperSize="9" fitToHeight="0" orientation="landscape" r:id="rId1"/>
  <headerFooter>
    <oddFooter>&amp;C&amp;8Excel mit Copilot 2027&amp;L&amp;8&amp;R&amp;8Seite &amp;P von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0743F-6F07-4D67-A3EC-53A3103AFF31}">
  <sheetPr>
    <pageSetUpPr fitToPage="1"/>
  </sheetPr>
  <dimension ref="A1:J200"/>
  <sheetViews>
    <sheetView workbookViewId="0">
      <pane xSplit="1" ySplit="4" topLeftCell="B5" activePane="bottomRight" state="frozenSplit"/>
      <selection pane="topRight" activeCell="B1" sqref="B1"/>
      <selection pane="bottomLeft" activeCell="A5" sqref="A5"/>
      <selection pane="bottomRight"/>
    </sheetView>
  </sheetViews>
  <sheetFormatPr baseColWidth="10" defaultRowHeight="14.4" x14ac:dyDescent="0.3"/>
  <cols>
    <col min="1" max="1" width="14.77734375" customWidth="1"/>
    <col min="2" max="2" width="12.77734375" customWidth="1"/>
    <col min="3" max="3" width="22.77734375" customWidth="1"/>
    <col min="4" max="4" width="12.77734375" customWidth="1"/>
    <col min="5" max="5" width="11.77734375" customWidth="1"/>
    <col min="6" max="9" width="12.77734375" customWidth="1"/>
    <col min="10" max="10" width="10.77734375" customWidth="1"/>
  </cols>
  <sheetData>
    <row r="1" spans="1:10" ht="30" customHeight="1" x14ac:dyDescent="0.45">
      <c r="A1" s="17" t="s">
        <v>107</v>
      </c>
    </row>
    <row r="2" spans="1:10" x14ac:dyDescent="0.3">
      <c r="A2" s="19" t="s">
        <v>131</v>
      </c>
      <c r="B2" s="27">
        <f ca="1">SUMIFS(Ausgang[Brutto],Ausgang[Status],"offen")+SUMIFS(Ausgang[Brutto],Ausgang[Status],"überfällig")</f>
        <v>9258.2000000000007</v>
      </c>
      <c r="C2" s="19" t="s">
        <v>132</v>
      </c>
      <c r="D2" s="28">
        <f ca="1">SUMIFS(Ausgang[Brutto],Ausgang[Status],"überfällig")</f>
        <v>0</v>
      </c>
      <c r="E2" s="19" t="s">
        <v>133</v>
      </c>
      <c r="F2" s="4">
        <f ca="1">COUNTIF(Ausgang[Status],"überfällig")</f>
        <v>0</v>
      </c>
    </row>
    <row r="4" spans="1:10" x14ac:dyDescent="0.3">
      <c r="A4" t="s">
        <v>108</v>
      </c>
      <c r="B4" t="s">
        <v>109</v>
      </c>
      <c r="C4" t="s">
        <v>74</v>
      </c>
      <c r="D4" t="s">
        <v>110</v>
      </c>
      <c r="E4" t="s">
        <v>111</v>
      </c>
      <c r="F4" t="s">
        <v>112</v>
      </c>
      <c r="G4" t="s">
        <v>113</v>
      </c>
      <c r="H4" t="s">
        <v>114</v>
      </c>
      <c r="I4" t="s">
        <v>115</v>
      </c>
      <c r="J4" t="s">
        <v>116</v>
      </c>
    </row>
    <row r="5" spans="1:10" x14ac:dyDescent="0.3">
      <c r="A5" s="20" t="s">
        <v>117</v>
      </c>
      <c r="B5" s="31">
        <v>46297</v>
      </c>
      <c r="C5" s="20" t="s">
        <v>97</v>
      </c>
      <c r="D5" s="32">
        <v>2280</v>
      </c>
      <c r="E5" s="26">
        <f>IF(Ausgang[[#This Row],[Netto]]="","",IF(Firma!$B$18="ja",0,ROUND(Ausgang[[#This Row],[Netto]]*Firma!$B$17,2)))</f>
        <v>433.2</v>
      </c>
      <c r="F5" s="26">
        <f>IF(Ausgang[[#This Row],[Netto]]="","",Ausgang[[#This Row],[Netto]]+Ausgang[[#This Row],[USt]])</f>
        <v>2713.2</v>
      </c>
      <c r="G5" s="29">
        <f>IF(Ausgang[[#This Row],[Datum]]="","",Ausgang[[#This Row],[Datum]]+Firma!$B$16)</f>
        <v>46311</v>
      </c>
      <c r="H5" s="31">
        <v>46307</v>
      </c>
      <c r="I5" s="30" t="str">
        <f ca="1">IF(Ausgang[[#This Row],[Nr]]="","",IF(Ausgang[[#This Row],[Bezahlt am]]&lt;&gt;"","bezahlt",IF(TODAY()&gt;Ausgang[[#This Row],[Fällig am]],"überfällig","offen")))</f>
        <v>bezahlt</v>
      </c>
      <c r="J5" s="30" t="str">
        <f ca="1">IF(Ausgang[[#This Row],[Status]]="überfällig",TODAY()-Ausgang[[#This Row],[Fällig am]],"")</f>
        <v/>
      </c>
    </row>
    <row r="6" spans="1:10" x14ac:dyDescent="0.3">
      <c r="A6" s="20" t="s">
        <v>118</v>
      </c>
      <c r="B6" s="31">
        <v>46303</v>
      </c>
      <c r="C6" s="20" t="s">
        <v>82</v>
      </c>
      <c r="D6" s="32">
        <v>870</v>
      </c>
      <c r="E6" s="26">
        <f>IF(Ausgang[[#This Row],[Netto]]="","",IF(Firma!$B$18="ja",0,ROUND(Ausgang[[#This Row],[Netto]]*Firma!$B$17,2)))</f>
        <v>165.3</v>
      </c>
      <c r="F6" s="26">
        <f>IF(Ausgang[[#This Row],[Netto]]="","",Ausgang[[#This Row],[Netto]]+Ausgang[[#This Row],[USt]])</f>
        <v>1035.3</v>
      </c>
      <c r="G6" s="29">
        <f>IF(Ausgang[[#This Row],[Datum]]="","",Ausgang[[#This Row],[Datum]]+Firma!$B$16)</f>
        <v>46317</v>
      </c>
      <c r="H6" s="31">
        <v>46316</v>
      </c>
      <c r="I6" s="30" t="str">
        <f ca="1">IF(Ausgang[[#This Row],[Nr]]="","",IF(Ausgang[[#This Row],[Bezahlt am]]&lt;&gt;"","bezahlt",IF(TODAY()&gt;Ausgang[[#This Row],[Fällig am]],"überfällig","offen")))</f>
        <v>bezahlt</v>
      </c>
      <c r="J6" s="30" t="str">
        <f ca="1">IF(Ausgang[[#This Row],[Status]]="überfällig",TODAY()-Ausgang[[#This Row],[Fällig am]],"")</f>
        <v/>
      </c>
    </row>
    <row r="7" spans="1:10" x14ac:dyDescent="0.3">
      <c r="A7" s="20" t="s">
        <v>119</v>
      </c>
      <c r="B7" s="31">
        <v>46313</v>
      </c>
      <c r="C7" s="20" t="s">
        <v>87</v>
      </c>
      <c r="D7" s="32">
        <v>1450</v>
      </c>
      <c r="E7" s="26">
        <f>IF(Ausgang[[#This Row],[Netto]]="","",IF(Firma!$B$18="ja",0,ROUND(Ausgang[[#This Row],[Netto]]*Firma!$B$17,2)))</f>
        <v>275.5</v>
      </c>
      <c r="F7" s="26">
        <f>IF(Ausgang[[#This Row],[Netto]]="","",Ausgang[[#This Row],[Netto]]+Ausgang[[#This Row],[USt]])</f>
        <v>1725.5</v>
      </c>
      <c r="G7" s="29">
        <f>IF(Ausgang[[#This Row],[Datum]]="","",Ausgang[[#This Row],[Datum]]+Firma!$B$16)</f>
        <v>46327</v>
      </c>
      <c r="H7" s="31">
        <v>46323</v>
      </c>
      <c r="I7" s="30" t="str">
        <f ca="1">IF(Ausgang[[#This Row],[Nr]]="","",IF(Ausgang[[#This Row],[Bezahlt am]]&lt;&gt;"","bezahlt",IF(TODAY()&gt;Ausgang[[#This Row],[Fällig am]],"überfällig","offen")))</f>
        <v>bezahlt</v>
      </c>
      <c r="J7" s="30" t="str">
        <f ca="1">IF(Ausgang[[#This Row],[Status]]="überfällig",TODAY()-Ausgang[[#This Row],[Fällig am]],"")</f>
        <v/>
      </c>
    </row>
    <row r="8" spans="1:10" x14ac:dyDescent="0.3">
      <c r="A8" s="20" t="s">
        <v>120</v>
      </c>
      <c r="B8" s="31">
        <v>46322</v>
      </c>
      <c r="C8" s="20" t="s">
        <v>77</v>
      </c>
      <c r="D8" s="32">
        <v>480</v>
      </c>
      <c r="E8" s="26">
        <f>IF(Ausgang[[#This Row],[Netto]]="","",IF(Firma!$B$18="ja",0,ROUND(Ausgang[[#This Row],[Netto]]*Firma!$B$17,2)))</f>
        <v>91.2</v>
      </c>
      <c r="F8" s="26">
        <f>IF(Ausgang[[#This Row],[Netto]]="","",Ausgang[[#This Row],[Netto]]+Ausgang[[#This Row],[USt]])</f>
        <v>571.20000000000005</v>
      </c>
      <c r="G8" s="29">
        <f>IF(Ausgang[[#This Row],[Datum]]="","",Ausgang[[#This Row],[Datum]]+Firma!$B$16)</f>
        <v>46336</v>
      </c>
      <c r="H8" s="31">
        <v>46337</v>
      </c>
      <c r="I8" s="30" t="str">
        <f ca="1">IF(Ausgang[[#This Row],[Nr]]="","",IF(Ausgang[[#This Row],[Bezahlt am]]&lt;&gt;"","bezahlt",IF(TODAY()&gt;Ausgang[[#This Row],[Fällig am]],"überfällig","offen")))</f>
        <v>bezahlt</v>
      </c>
      <c r="J8" s="30" t="str">
        <f ca="1">IF(Ausgang[[#This Row],[Status]]="überfällig",TODAY()-Ausgang[[#This Row],[Fällig am]],"")</f>
        <v/>
      </c>
    </row>
    <row r="9" spans="1:10" x14ac:dyDescent="0.3">
      <c r="A9" s="20" t="s">
        <v>121</v>
      </c>
      <c r="B9" s="31">
        <v>46332</v>
      </c>
      <c r="C9" s="20" t="s">
        <v>102</v>
      </c>
      <c r="D9" s="32">
        <v>2040</v>
      </c>
      <c r="E9" s="26">
        <f>IF(Ausgang[[#This Row],[Netto]]="","",IF(Firma!$B$18="ja",0,ROUND(Ausgang[[#This Row],[Netto]]*Firma!$B$17,2)))</f>
        <v>387.6</v>
      </c>
      <c r="F9" s="26">
        <f>IF(Ausgang[[#This Row],[Netto]]="","",Ausgang[[#This Row],[Netto]]+Ausgang[[#This Row],[USt]])</f>
        <v>2427.6</v>
      </c>
      <c r="G9" s="29">
        <f>IF(Ausgang[[#This Row],[Datum]]="","",Ausgang[[#This Row],[Datum]]+Firma!$B$16)</f>
        <v>46346</v>
      </c>
      <c r="H9" s="31">
        <v>46339</v>
      </c>
      <c r="I9" s="30" t="str">
        <f ca="1">IF(Ausgang[[#This Row],[Nr]]="","",IF(Ausgang[[#This Row],[Bezahlt am]]&lt;&gt;"","bezahlt",IF(TODAY()&gt;Ausgang[[#This Row],[Fällig am]],"überfällig","offen")))</f>
        <v>bezahlt</v>
      </c>
      <c r="J9" s="30" t="str">
        <f ca="1">IF(Ausgang[[#This Row],[Status]]="überfällig",TODAY()-Ausgang[[#This Row],[Fällig am]],"")</f>
        <v/>
      </c>
    </row>
    <row r="10" spans="1:10" x14ac:dyDescent="0.3">
      <c r="A10" s="20" t="s">
        <v>122</v>
      </c>
      <c r="B10" s="31">
        <v>46339</v>
      </c>
      <c r="C10" s="20" t="s">
        <v>92</v>
      </c>
      <c r="D10" s="32">
        <v>1440</v>
      </c>
      <c r="E10" s="26">
        <f>IF(Ausgang[[#This Row],[Netto]]="","",IF(Firma!$B$18="ja",0,ROUND(Ausgang[[#This Row],[Netto]]*Firma!$B$17,2)))</f>
        <v>273.60000000000002</v>
      </c>
      <c r="F10" s="26">
        <f>IF(Ausgang[[#This Row],[Netto]]="","",Ausgang[[#This Row],[Netto]]+Ausgang[[#This Row],[USt]])</f>
        <v>1713.6</v>
      </c>
      <c r="G10" s="29">
        <f>IF(Ausgang[[#This Row],[Datum]]="","",Ausgang[[#This Row],[Datum]]+Firma!$B$16)</f>
        <v>46353</v>
      </c>
      <c r="H10" s="31">
        <v>46348</v>
      </c>
      <c r="I10" s="30" t="str">
        <f ca="1">IF(Ausgang[[#This Row],[Nr]]="","",IF(Ausgang[[#This Row],[Bezahlt am]]&lt;&gt;"","bezahlt",IF(TODAY()&gt;Ausgang[[#This Row],[Fällig am]],"überfällig","offen")))</f>
        <v>bezahlt</v>
      </c>
      <c r="J10" s="30" t="str">
        <f ca="1">IF(Ausgang[[#This Row],[Status]]="überfällig",TODAY()-Ausgang[[#This Row],[Fällig am]],"")</f>
        <v/>
      </c>
    </row>
    <row r="11" spans="1:10" x14ac:dyDescent="0.3">
      <c r="A11" s="20" t="s">
        <v>123</v>
      </c>
      <c r="B11" s="31">
        <v>46344</v>
      </c>
      <c r="C11" s="20" t="s">
        <v>87</v>
      </c>
      <c r="D11" s="32">
        <v>1480</v>
      </c>
      <c r="E11" s="26">
        <f>IF(Ausgang[[#This Row],[Netto]]="","",IF(Firma!$B$18="ja",0,ROUND(Ausgang[[#This Row],[Netto]]*Firma!$B$17,2)))</f>
        <v>281.2</v>
      </c>
      <c r="F11" s="26">
        <f>IF(Ausgang[[#This Row],[Netto]]="","",Ausgang[[#This Row],[Netto]]+Ausgang[[#This Row],[USt]])</f>
        <v>1761.2</v>
      </c>
      <c r="G11" s="29">
        <f>IF(Ausgang[[#This Row],[Datum]]="","",Ausgang[[#This Row],[Datum]]+Firma!$B$16)</f>
        <v>46358</v>
      </c>
      <c r="H11" s="31">
        <v>46363</v>
      </c>
      <c r="I11" s="30" t="str">
        <f ca="1">IF(Ausgang[[#This Row],[Nr]]="","",IF(Ausgang[[#This Row],[Bezahlt am]]&lt;&gt;"","bezahlt",IF(TODAY()&gt;Ausgang[[#This Row],[Fällig am]],"überfällig","offen")))</f>
        <v>bezahlt</v>
      </c>
      <c r="J11" s="30" t="str">
        <f ca="1">IF(Ausgang[[#This Row],[Status]]="überfällig",TODAY()-Ausgang[[#This Row],[Fällig am]],"")</f>
        <v/>
      </c>
    </row>
    <row r="12" spans="1:10" x14ac:dyDescent="0.3">
      <c r="A12" s="20" t="s">
        <v>124</v>
      </c>
      <c r="B12" s="31">
        <v>46352</v>
      </c>
      <c r="C12" s="20" t="s">
        <v>87</v>
      </c>
      <c r="D12" s="32">
        <v>970</v>
      </c>
      <c r="E12" s="26">
        <f>IF(Ausgang[[#This Row],[Netto]]="","",IF(Firma!$B$18="ja",0,ROUND(Ausgang[[#This Row],[Netto]]*Firma!$B$17,2)))</f>
        <v>184.3</v>
      </c>
      <c r="F12" s="26">
        <f>IF(Ausgang[[#This Row],[Netto]]="","",Ausgang[[#This Row],[Netto]]+Ausgang[[#This Row],[USt]])</f>
        <v>1154.3</v>
      </c>
      <c r="G12" s="29">
        <f>IF(Ausgang[[#This Row],[Datum]]="","",Ausgang[[#This Row],[Datum]]+Firma!$B$16)</f>
        <v>46366</v>
      </c>
      <c r="H12" s="31">
        <v>46363</v>
      </c>
      <c r="I12" s="30" t="str">
        <f ca="1">IF(Ausgang[[#This Row],[Nr]]="","",IF(Ausgang[[#This Row],[Bezahlt am]]&lt;&gt;"","bezahlt",IF(TODAY()&gt;Ausgang[[#This Row],[Fällig am]],"überfällig","offen")))</f>
        <v>bezahlt</v>
      </c>
      <c r="J12" s="30" t="str">
        <f ca="1">IF(Ausgang[[#This Row],[Status]]="überfällig",TODAY()-Ausgang[[#This Row],[Fällig am]],"")</f>
        <v/>
      </c>
    </row>
    <row r="13" spans="1:10" x14ac:dyDescent="0.3">
      <c r="A13" s="20" t="s">
        <v>125</v>
      </c>
      <c r="B13" s="31">
        <v>46358</v>
      </c>
      <c r="C13" s="20" t="s">
        <v>92</v>
      </c>
      <c r="D13" s="32">
        <v>440</v>
      </c>
      <c r="E13" s="26">
        <f>IF(Ausgang[[#This Row],[Netto]]="","",IF(Firma!$B$18="ja",0,ROUND(Ausgang[[#This Row],[Netto]]*Firma!$B$17,2)))</f>
        <v>83.6</v>
      </c>
      <c r="F13" s="26">
        <f>IF(Ausgang[[#This Row],[Netto]]="","",Ausgang[[#This Row],[Netto]]+Ausgang[[#This Row],[USt]])</f>
        <v>523.6</v>
      </c>
      <c r="G13" s="29">
        <f>IF(Ausgang[[#This Row],[Datum]]="","",Ausgang[[#This Row],[Datum]]+Firma!$B$16)</f>
        <v>46372</v>
      </c>
      <c r="H13" s="31"/>
      <c r="I13" s="30" t="str">
        <f ca="1">IF(Ausgang[[#This Row],[Nr]]="","",IF(Ausgang[[#This Row],[Bezahlt am]]&lt;&gt;"","bezahlt",IF(TODAY()&gt;Ausgang[[#This Row],[Fällig am]],"überfällig","offen")))</f>
        <v>offen</v>
      </c>
      <c r="J13" s="30" t="str">
        <f ca="1">IF(Ausgang[[#This Row],[Status]]="überfällig",TODAY()-Ausgang[[#This Row],[Fällig am]],"")</f>
        <v/>
      </c>
    </row>
    <row r="14" spans="1:10" x14ac:dyDescent="0.3">
      <c r="A14" s="20" t="s">
        <v>126</v>
      </c>
      <c r="B14" s="31">
        <v>46367</v>
      </c>
      <c r="C14" s="20" t="s">
        <v>102</v>
      </c>
      <c r="D14" s="32">
        <v>1480</v>
      </c>
      <c r="E14" s="26">
        <f>IF(Ausgang[[#This Row],[Netto]]="","",IF(Firma!$B$18="ja",0,ROUND(Ausgang[[#This Row],[Netto]]*Firma!$B$17,2)))</f>
        <v>281.2</v>
      </c>
      <c r="F14" s="26">
        <f>IF(Ausgang[[#This Row],[Netto]]="","",Ausgang[[#This Row],[Netto]]+Ausgang[[#This Row],[USt]])</f>
        <v>1761.2</v>
      </c>
      <c r="G14" s="29">
        <f>IF(Ausgang[[#This Row],[Datum]]="","",Ausgang[[#This Row],[Datum]]+Firma!$B$16)</f>
        <v>46381</v>
      </c>
      <c r="H14" s="31"/>
      <c r="I14" s="30" t="str">
        <f ca="1">IF(Ausgang[[#This Row],[Nr]]="","",IF(Ausgang[[#This Row],[Bezahlt am]]&lt;&gt;"","bezahlt",IF(TODAY()&gt;Ausgang[[#This Row],[Fällig am]],"überfällig","offen")))</f>
        <v>offen</v>
      </c>
      <c r="J14" s="30" t="str">
        <f ca="1">IF(Ausgang[[#This Row],[Status]]="überfällig",TODAY()-Ausgang[[#This Row],[Fällig am]],"")</f>
        <v/>
      </c>
    </row>
    <row r="15" spans="1:10" x14ac:dyDescent="0.3">
      <c r="A15" s="20" t="s">
        <v>127</v>
      </c>
      <c r="B15" s="31">
        <v>46374</v>
      </c>
      <c r="C15" s="20" t="s">
        <v>102</v>
      </c>
      <c r="D15" s="32">
        <v>1810</v>
      </c>
      <c r="E15" s="26">
        <f>IF(Ausgang[[#This Row],[Netto]]="","",IF(Firma!$B$18="ja",0,ROUND(Ausgang[[#This Row],[Netto]]*Firma!$B$17,2)))</f>
        <v>343.9</v>
      </c>
      <c r="F15" s="26">
        <f>IF(Ausgang[[#This Row],[Netto]]="","",Ausgang[[#This Row],[Netto]]+Ausgang[[#This Row],[USt]])</f>
        <v>2153.9</v>
      </c>
      <c r="G15" s="29">
        <f>IF(Ausgang[[#This Row],[Datum]]="","",Ausgang[[#This Row],[Datum]]+Firma!$B$16)</f>
        <v>46388</v>
      </c>
      <c r="H15" s="31"/>
      <c r="I15" s="30" t="str">
        <f ca="1">IF(Ausgang[[#This Row],[Nr]]="","",IF(Ausgang[[#This Row],[Bezahlt am]]&lt;&gt;"","bezahlt",IF(TODAY()&gt;Ausgang[[#This Row],[Fällig am]],"überfällig","offen")))</f>
        <v>offen</v>
      </c>
      <c r="J15" s="30" t="str">
        <f ca="1">IF(Ausgang[[#This Row],[Status]]="überfällig",TODAY()-Ausgang[[#This Row],[Fällig am]],"")</f>
        <v/>
      </c>
    </row>
    <row r="16" spans="1:10" x14ac:dyDescent="0.3">
      <c r="A16" s="20" t="s">
        <v>128</v>
      </c>
      <c r="B16" s="31">
        <v>46383</v>
      </c>
      <c r="C16" s="20" t="s">
        <v>92</v>
      </c>
      <c r="D16" s="32">
        <v>2220</v>
      </c>
      <c r="E16" s="26">
        <f>IF(Ausgang[[#This Row],[Netto]]="","",IF(Firma!$B$18="ja",0,ROUND(Ausgang[[#This Row],[Netto]]*Firma!$B$17,2)))</f>
        <v>421.8</v>
      </c>
      <c r="F16" s="26">
        <f>IF(Ausgang[[#This Row],[Netto]]="","",Ausgang[[#This Row],[Netto]]+Ausgang[[#This Row],[USt]])</f>
        <v>2641.8</v>
      </c>
      <c r="G16" s="29">
        <f>IF(Ausgang[[#This Row],[Datum]]="","",Ausgang[[#This Row],[Datum]]+Firma!$B$16)</f>
        <v>46397</v>
      </c>
      <c r="H16" s="31"/>
      <c r="I16" s="30" t="str">
        <f ca="1">IF(Ausgang[[#This Row],[Nr]]="","",IF(Ausgang[[#This Row],[Bezahlt am]]&lt;&gt;"","bezahlt",IF(TODAY()&gt;Ausgang[[#This Row],[Fällig am]],"überfällig","offen")))</f>
        <v>offen</v>
      </c>
      <c r="J16" s="30" t="str">
        <f ca="1">IF(Ausgang[[#This Row],[Status]]="überfällig",TODAY()-Ausgang[[#This Row],[Fällig am]],"")</f>
        <v/>
      </c>
    </row>
    <row r="17" spans="1:10" x14ac:dyDescent="0.3">
      <c r="A17" s="20" t="s">
        <v>129</v>
      </c>
      <c r="B17" s="31">
        <v>46395</v>
      </c>
      <c r="C17" s="20" t="s">
        <v>82</v>
      </c>
      <c r="D17" s="32">
        <v>1450</v>
      </c>
      <c r="E17" s="26">
        <f>IF(Ausgang[[#This Row],[Netto]]="","",IF(Firma!$B$18="ja",0,ROUND(Ausgang[[#This Row],[Netto]]*Firma!$B$17,2)))</f>
        <v>275.5</v>
      </c>
      <c r="F17" s="26">
        <f>IF(Ausgang[[#This Row],[Netto]]="","",Ausgang[[#This Row],[Netto]]+Ausgang[[#This Row],[USt]])</f>
        <v>1725.5</v>
      </c>
      <c r="G17" s="29">
        <f>IF(Ausgang[[#This Row],[Datum]]="","",Ausgang[[#This Row],[Datum]]+Firma!$B$16)</f>
        <v>46409</v>
      </c>
      <c r="H17" s="31"/>
      <c r="I17" s="30" t="str">
        <f ca="1">IF(Ausgang[[#This Row],[Nr]]="","",IF(Ausgang[[#This Row],[Bezahlt am]]&lt;&gt;"","bezahlt",IF(TODAY()&gt;Ausgang[[#This Row],[Fällig am]],"überfällig","offen")))</f>
        <v>offen</v>
      </c>
      <c r="J17" s="30" t="str">
        <f ca="1">IF(Ausgang[[#This Row],[Status]]="überfällig",TODAY()-Ausgang[[#This Row],[Fällig am]],"")</f>
        <v/>
      </c>
    </row>
    <row r="18" spans="1:10" x14ac:dyDescent="0.3">
      <c r="A18" s="20" t="s">
        <v>130</v>
      </c>
      <c r="B18" s="31">
        <v>46401</v>
      </c>
      <c r="C18" s="20" t="s">
        <v>77</v>
      </c>
      <c r="D18" s="32">
        <v>380</v>
      </c>
      <c r="E18" s="26">
        <f>IF(Ausgang[[#This Row],[Netto]]="","",IF(Firma!$B$18="ja",0,ROUND(Ausgang[[#This Row],[Netto]]*Firma!$B$17,2)))</f>
        <v>72.2</v>
      </c>
      <c r="F18" s="26">
        <f>IF(Ausgang[[#This Row],[Netto]]="","",Ausgang[[#This Row],[Netto]]+Ausgang[[#This Row],[USt]])</f>
        <v>452.2</v>
      </c>
      <c r="G18" s="29">
        <f>IF(Ausgang[[#This Row],[Datum]]="","",Ausgang[[#This Row],[Datum]]+Firma!$B$16)</f>
        <v>46415</v>
      </c>
      <c r="H18" s="31"/>
      <c r="I18" s="30" t="str">
        <f ca="1">IF(Ausgang[[#This Row],[Nr]]="","",IF(Ausgang[[#This Row],[Bezahlt am]]&lt;&gt;"","bezahlt",IF(TODAY()&gt;Ausgang[[#This Row],[Fällig am]],"überfällig","offen")))</f>
        <v>offen</v>
      </c>
      <c r="J18" s="30" t="str">
        <f ca="1">IF(Ausgang[[#This Row],[Status]]="überfällig",TODAY()-Ausgang[[#This Row],[Fällig am]],"")</f>
        <v/>
      </c>
    </row>
    <row r="19" spans="1:10" x14ac:dyDescent="0.3">
      <c r="B19" s="29"/>
      <c r="D19" s="26"/>
      <c r="E19" s="26"/>
      <c r="F19" s="26"/>
      <c r="G19" s="29"/>
      <c r="H19" s="29"/>
    </row>
    <row r="20" spans="1:10" x14ac:dyDescent="0.3">
      <c r="B20" s="29"/>
      <c r="D20" s="26"/>
      <c r="E20" s="26"/>
      <c r="F20" s="26"/>
      <c r="G20" s="29"/>
      <c r="H20" s="29"/>
    </row>
    <row r="21" spans="1:10" x14ac:dyDescent="0.3">
      <c r="B21" s="29"/>
      <c r="D21" s="26"/>
      <c r="E21" s="26"/>
      <c r="F21" s="26"/>
      <c r="G21" s="29"/>
      <c r="H21" s="29"/>
    </row>
    <row r="22" spans="1:10" x14ac:dyDescent="0.3">
      <c r="B22" s="29"/>
      <c r="D22" s="26"/>
      <c r="E22" s="26"/>
      <c r="F22" s="26"/>
      <c r="G22" s="29"/>
      <c r="H22" s="29"/>
    </row>
    <row r="23" spans="1:10" x14ac:dyDescent="0.3">
      <c r="B23" s="29"/>
      <c r="D23" s="26"/>
      <c r="E23" s="26"/>
      <c r="F23" s="26"/>
      <c r="G23" s="29"/>
      <c r="H23" s="29"/>
    </row>
    <row r="24" spans="1:10" x14ac:dyDescent="0.3">
      <c r="B24" s="29"/>
      <c r="D24" s="26"/>
      <c r="E24" s="26"/>
      <c r="F24" s="26"/>
      <c r="G24" s="29"/>
      <c r="H24" s="29"/>
    </row>
    <row r="25" spans="1:10" x14ac:dyDescent="0.3">
      <c r="B25" s="29"/>
      <c r="D25" s="26"/>
      <c r="E25" s="26"/>
      <c r="F25" s="26"/>
      <c r="G25" s="29"/>
      <c r="H25" s="29"/>
    </row>
    <row r="26" spans="1:10" x14ac:dyDescent="0.3">
      <c r="B26" s="29"/>
      <c r="D26" s="26"/>
      <c r="E26" s="26"/>
      <c r="F26" s="26"/>
      <c r="G26" s="29"/>
      <c r="H26" s="29"/>
    </row>
    <row r="27" spans="1:10" x14ac:dyDescent="0.3">
      <c r="B27" s="29"/>
      <c r="D27" s="26"/>
      <c r="E27" s="26"/>
      <c r="F27" s="26"/>
      <c r="G27" s="29"/>
      <c r="H27" s="29"/>
    </row>
    <row r="28" spans="1:10" x14ac:dyDescent="0.3">
      <c r="B28" s="29"/>
      <c r="D28" s="26"/>
      <c r="E28" s="26"/>
      <c r="F28" s="26"/>
      <c r="G28" s="29"/>
      <c r="H28" s="29"/>
    </row>
    <row r="29" spans="1:10" x14ac:dyDescent="0.3">
      <c r="B29" s="29"/>
      <c r="D29" s="26"/>
      <c r="E29" s="26"/>
      <c r="F29" s="26"/>
      <c r="G29" s="29"/>
      <c r="H29" s="29"/>
    </row>
    <row r="30" spans="1:10" x14ac:dyDescent="0.3">
      <c r="B30" s="29"/>
      <c r="D30" s="26"/>
      <c r="E30" s="26"/>
      <c r="F30" s="26"/>
      <c r="G30" s="29"/>
      <c r="H30" s="29"/>
    </row>
    <row r="31" spans="1:10" x14ac:dyDescent="0.3">
      <c r="B31" s="29"/>
      <c r="D31" s="26"/>
      <c r="E31" s="26"/>
      <c r="F31" s="26"/>
      <c r="G31" s="29"/>
      <c r="H31" s="29"/>
    </row>
    <row r="32" spans="1:10" x14ac:dyDescent="0.3">
      <c r="B32" s="29"/>
      <c r="D32" s="26"/>
      <c r="E32" s="26"/>
      <c r="F32" s="26"/>
      <c r="G32" s="29"/>
      <c r="H32" s="29"/>
    </row>
    <row r="33" spans="2:8" x14ac:dyDescent="0.3">
      <c r="B33" s="29"/>
      <c r="D33" s="26"/>
      <c r="E33" s="26"/>
      <c r="F33" s="26"/>
      <c r="G33" s="29"/>
      <c r="H33" s="29"/>
    </row>
    <row r="34" spans="2:8" x14ac:dyDescent="0.3">
      <c r="B34" s="29"/>
      <c r="D34" s="26"/>
      <c r="E34" s="26"/>
      <c r="F34" s="26"/>
      <c r="G34" s="29"/>
      <c r="H34" s="29"/>
    </row>
    <row r="35" spans="2:8" x14ac:dyDescent="0.3">
      <c r="B35" s="29"/>
      <c r="D35" s="26"/>
      <c r="E35" s="26"/>
      <c r="F35" s="26"/>
      <c r="G35" s="29"/>
      <c r="H35" s="29"/>
    </row>
    <row r="36" spans="2:8" x14ac:dyDescent="0.3">
      <c r="B36" s="29"/>
      <c r="D36" s="26"/>
      <c r="E36" s="26"/>
      <c r="F36" s="26"/>
      <c r="G36" s="29"/>
      <c r="H36" s="29"/>
    </row>
    <row r="37" spans="2:8" x14ac:dyDescent="0.3">
      <c r="B37" s="29"/>
      <c r="D37" s="26"/>
      <c r="E37" s="26"/>
      <c r="F37" s="26"/>
      <c r="G37" s="29"/>
      <c r="H37" s="29"/>
    </row>
    <row r="38" spans="2:8" x14ac:dyDescent="0.3">
      <c r="B38" s="29"/>
      <c r="D38" s="26"/>
      <c r="E38" s="26"/>
      <c r="F38" s="26"/>
      <c r="G38" s="29"/>
      <c r="H38" s="29"/>
    </row>
    <row r="39" spans="2:8" x14ac:dyDescent="0.3">
      <c r="B39" s="29"/>
      <c r="D39" s="26"/>
      <c r="E39" s="26"/>
      <c r="F39" s="26"/>
      <c r="G39" s="29"/>
      <c r="H39" s="29"/>
    </row>
    <row r="40" spans="2:8" x14ac:dyDescent="0.3">
      <c r="B40" s="29"/>
      <c r="D40" s="26"/>
      <c r="E40" s="26"/>
      <c r="F40" s="26"/>
      <c r="G40" s="29"/>
      <c r="H40" s="29"/>
    </row>
    <row r="41" spans="2:8" x14ac:dyDescent="0.3">
      <c r="B41" s="29"/>
      <c r="D41" s="26"/>
      <c r="E41" s="26"/>
      <c r="F41" s="26"/>
      <c r="G41" s="29"/>
      <c r="H41" s="29"/>
    </row>
    <row r="42" spans="2:8" x14ac:dyDescent="0.3">
      <c r="B42" s="29"/>
      <c r="D42" s="26"/>
      <c r="E42" s="26"/>
      <c r="F42" s="26"/>
      <c r="G42" s="29"/>
      <c r="H42" s="29"/>
    </row>
    <row r="43" spans="2:8" x14ac:dyDescent="0.3">
      <c r="B43" s="29"/>
      <c r="D43" s="26"/>
      <c r="E43" s="26"/>
      <c r="F43" s="26"/>
      <c r="G43" s="29"/>
      <c r="H43" s="29"/>
    </row>
    <row r="44" spans="2:8" x14ac:dyDescent="0.3">
      <c r="B44" s="29"/>
      <c r="D44" s="26"/>
      <c r="E44" s="26"/>
      <c r="F44" s="26"/>
      <c r="G44" s="29"/>
      <c r="H44" s="29"/>
    </row>
    <row r="45" spans="2:8" x14ac:dyDescent="0.3">
      <c r="B45" s="29"/>
      <c r="D45" s="26"/>
      <c r="E45" s="26"/>
      <c r="F45" s="26"/>
      <c r="G45" s="29"/>
      <c r="H45" s="29"/>
    </row>
    <row r="46" spans="2:8" x14ac:dyDescent="0.3">
      <c r="B46" s="29"/>
      <c r="D46" s="26"/>
      <c r="E46" s="26"/>
      <c r="F46" s="26"/>
      <c r="G46" s="29"/>
      <c r="H46" s="29"/>
    </row>
    <row r="47" spans="2:8" x14ac:dyDescent="0.3">
      <c r="B47" s="29"/>
      <c r="D47" s="26"/>
      <c r="E47" s="26"/>
      <c r="F47" s="26"/>
      <c r="G47" s="29"/>
      <c r="H47" s="29"/>
    </row>
    <row r="48" spans="2:8" x14ac:dyDescent="0.3">
      <c r="B48" s="29"/>
      <c r="D48" s="26"/>
      <c r="E48" s="26"/>
      <c r="F48" s="26"/>
      <c r="G48" s="29"/>
      <c r="H48" s="29"/>
    </row>
    <row r="49" spans="2:8" x14ac:dyDescent="0.3">
      <c r="B49" s="29"/>
      <c r="D49" s="26"/>
      <c r="E49" s="26"/>
      <c r="F49" s="26"/>
      <c r="G49" s="29"/>
      <c r="H49" s="29"/>
    </row>
    <row r="50" spans="2:8" x14ac:dyDescent="0.3">
      <c r="B50" s="29"/>
      <c r="D50" s="26"/>
      <c r="E50" s="26"/>
      <c r="F50" s="26"/>
      <c r="G50" s="29"/>
      <c r="H50" s="29"/>
    </row>
    <row r="51" spans="2:8" x14ac:dyDescent="0.3">
      <c r="B51" s="29"/>
      <c r="D51" s="26"/>
      <c r="E51" s="26"/>
      <c r="F51" s="26"/>
      <c r="G51" s="29"/>
      <c r="H51" s="29"/>
    </row>
    <row r="52" spans="2:8" x14ac:dyDescent="0.3">
      <c r="B52" s="29"/>
      <c r="D52" s="26"/>
      <c r="E52" s="26"/>
      <c r="F52" s="26"/>
      <c r="G52" s="29"/>
      <c r="H52" s="29"/>
    </row>
    <row r="53" spans="2:8" x14ac:dyDescent="0.3">
      <c r="B53" s="29"/>
      <c r="D53" s="26"/>
      <c r="E53" s="26"/>
      <c r="F53" s="26"/>
      <c r="G53" s="29"/>
      <c r="H53" s="29"/>
    </row>
    <row r="54" spans="2:8" x14ac:dyDescent="0.3">
      <c r="B54" s="29"/>
      <c r="D54" s="26"/>
      <c r="E54" s="26"/>
      <c r="F54" s="26"/>
      <c r="G54" s="29"/>
      <c r="H54" s="29"/>
    </row>
    <row r="55" spans="2:8" x14ac:dyDescent="0.3">
      <c r="B55" s="29"/>
      <c r="D55" s="26"/>
      <c r="E55" s="26"/>
      <c r="F55" s="26"/>
      <c r="G55" s="29"/>
      <c r="H55" s="29"/>
    </row>
    <row r="56" spans="2:8" x14ac:dyDescent="0.3">
      <c r="B56" s="29"/>
      <c r="D56" s="26"/>
      <c r="E56" s="26"/>
      <c r="F56" s="26"/>
      <c r="G56" s="29"/>
      <c r="H56" s="29"/>
    </row>
    <row r="57" spans="2:8" x14ac:dyDescent="0.3">
      <c r="B57" s="29"/>
      <c r="D57" s="26"/>
      <c r="E57" s="26"/>
      <c r="F57" s="26"/>
      <c r="G57" s="29"/>
      <c r="H57" s="29"/>
    </row>
    <row r="58" spans="2:8" x14ac:dyDescent="0.3">
      <c r="B58" s="29"/>
      <c r="D58" s="26"/>
      <c r="E58" s="26"/>
      <c r="F58" s="26"/>
      <c r="G58" s="29"/>
      <c r="H58" s="29"/>
    </row>
    <row r="59" spans="2:8" x14ac:dyDescent="0.3">
      <c r="B59" s="29"/>
      <c r="D59" s="26"/>
      <c r="E59" s="26"/>
      <c r="F59" s="26"/>
      <c r="G59" s="29"/>
      <c r="H59" s="29"/>
    </row>
    <row r="60" spans="2:8" x14ac:dyDescent="0.3">
      <c r="B60" s="29"/>
      <c r="D60" s="26"/>
      <c r="E60" s="26"/>
      <c r="F60" s="26"/>
      <c r="G60" s="29"/>
      <c r="H60" s="29"/>
    </row>
    <row r="61" spans="2:8" x14ac:dyDescent="0.3">
      <c r="B61" s="29"/>
      <c r="D61" s="26"/>
      <c r="E61" s="26"/>
      <c r="F61" s="26"/>
      <c r="G61" s="29"/>
      <c r="H61" s="29"/>
    </row>
    <row r="62" spans="2:8" x14ac:dyDescent="0.3">
      <c r="B62" s="29"/>
      <c r="D62" s="26"/>
      <c r="E62" s="26"/>
      <c r="F62" s="26"/>
      <c r="G62" s="29"/>
      <c r="H62" s="29"/>
    </row>
    <row r="63" spans="2:8" x14ac:dyDescent="0.3">
      <c r="B63" s="29"/>
      <c r="D63" s="26"/>
      <c r="E63" s="26"/>
      <c r="F63" s="26"/>
      <c r="G63" s="29"/>
      <c r="H63" s="29"/>
    </row>
    <row r="64" spans="2:8" x14ac:dyDescent="0.3">
      <c r="B64" s="29"/>
      <c r="D64" s="26"/>
      <c r="E64" s="26"/>
      <c r="F64" s="26"/>
      <c r="G64" s="29"/>
      <c r="H64" s="29"/>
    </row>
    <row r="65" spans="2:8" x14ac:dyDescent="0.3">
      <c r="B65" s="29"/>
      <c r="D65" s="26"/>
      <c r="E65" s="26"/>
      <c r="F65" s="26"/>
      <c r="G65" s="29"/>
      <c r="H65" s="29"/>
    </row>
    <row r="66" spans="2:8" x14ac:dyDescent="0.3">
      <c r="B66" s="29"/>
      <c r="D66" s="26"/>
      <c r="E66" s="26"/>
      <c r="F66" s="26"/>
      <c r="G66" s="29"/>
      <c r="H66" s="29"/>
    </row>
    <row r="67" spans="2:8" x14ac:dyDescent="0.3">
      <c r="B67" s="29"/>
      <c r="D67" s="26"/>
      <c r="E67" s="26"/>
      <c r="F67" s="26"/>
      <c r="G67" s="29"/>
      <c r="H67" s="29"/>
    </row>
    <row r="68" spans="2:8" x14ac:dyDescent="0.3">
      <c r="B68" s="29"/>
      <c r="D68" s="26"/>
      <c r="E68" s="26"/>
      <c r="F68" s="26"/>
      <c r="G68" s="29"/>
      <c r="H68" s="29"/>
    </row>
    <row r="69" spans="2:8" x14ac:dyDescent="0.3">
      <c r="B69" s="29"/>
      <c r="D69" s="26"/>
      <c r="E69" s="26"/>
      <c r="F69" s="26"/>
      <c r="G69" s="29"/>
      <c r="H69" s="29"/>
    </row>
    <row r="70" spans="2:8" x14ac:dyDescent="0.3">
      <c r="B70" s="29"/>
      <c r="D70" s="26"/>
      <c r="E70" s="26"/>
      <c r="F70" s="26"/>
      <c r="G70" s="29"/>
      <c r="H70" s="29"/>
    </row>
    <row r="71" spans="2:8" x14ac:dyDescent="0.3">
      <c r="B71" s="29"/>
      <c r="D71" s="26"/>
      <c r="E71" s="26"/>
      <c r="F71" s="26"/>
      <c r="G71" s="29"/>
      <c r="H71" s="29"/>
    </row>
    <row r="72" spans="2:8" x14ac:dyDescent="0.3">
      <c r="B72" s="29"/>
      <c r="D72" s="26"/>
      <c r="E72" s="26"/>
      <c r="F72" s="26"/>
      <c r="G72" s="29"/>
      <c r="H72" s="29"/>
    </row>
    <row r="73" spans="2:8" x14ac:dyDescent="0.3">
      <c r="B73" s="29"/>
      <c r="D73" s="26"/>
      <c r="E73" s="26"/>
      <c r="F73" s="26"/>
      <c r="G73" s="29"/>
      <c r="H73" s="29"/>
    </row>
    <row r="74" spans="2:8" x14ac:dyDescent="0.3">
      <c r="B74" s="29"/>
      <c r="D74" s="26"/>
      <c r="E74" s="26"/>
      <c r="F74" s="26"/>
      <c r="G74" s="29"/>
      <c r="H74" s="29"/>
    </row>
    <row r="75" spans="2:8" x14ac:dyDescent="0.3">
      <c r="B75" s="29"/>
      <c r="D75" s="26"/>
      <c r="E75" s="26"/>
      <c r="F75" s="26"/>
      <c r="G75" s="29"/>
      <c r="H75" s="29"/>
    </row>
    <row r="76" spans="2:8" x14ac:dyDescent="0.3">
      <c r="B76" s="29"/>
      <c r="D76" s="26"/>
      <c r="E76" s="26"/>
      <c r="F76" s="26"/>
      <c r="G76" s="29"/>
      <c r="H76" s="29"/>
    </row>
    <row r="77" spans="2:8" x14ac:dyDescent="0.3">
      <c r="B77" s="29"/>
      <c r="D77" s="26"/>
      <c r="E77" s="26"/>
      <c r="F77" s="26"/>
      <c r="G77" s="29"/>
      <c r="H77" s="29"/>
    </row>
    <row r="78" spans="2:8" x14ac:dyDescent="0.3">
      <c r="B78" s="29"/>
      <c r="D78" s="26"/>
      <c r="E78" s="26"/>
      <c r="F78" s="26"/>
      <c r="G78" s="29"/>
      <c r="H78" s="29"/>
    </row>
    <row r="79" spans="2:8" x14ac:dyDescent="0.3">
      <c r="B79" s="29"/>
      <c r="D79" s="26"/>
      <c r="E79" s="26"/>
      <c r="F79" s="26"/>
      <c r="G79" s="29"/>
      <c r="H79" s="29"/>
    </row>
    <row r="80" spans="2:8" x14ac:dyDescent="0.3">
      <c r="B80" s="29"/>
      <c r="D80" s="26"/>
      <c r="E80" s="26"/>
      <c r="F80" s="26"/>
      <c r="G80" s="29"/>
      <c r="H80" s="29"/>
    </row>
    <row r="81" spans="2:8" x14ac:dyDescent="0.3">
      <c r="B81" s="29"/>
      <c r="D81" s="26"/>
      <c r="E81" s="26"/>
      <c r="F81" s="26"/>
      <c r="G81" s="29"/>
      <c r="H81" s="29"/>
    </row>
    <row r="82" spans="2:8" x14ac:dyDescent="0.3">
      <c r="B82" s="29"/>
      <c r="D82" s="26"/>
      <c r="E82" s="26"/>
      <c r="F82" s="26"/>
      <c r="G82" s="29"/>
      <c r="H82" s="29"/>
    </row>
    <row r="83" spans="2:8" x14ac:dyDescent="0.3">
      <c r="B83" s="29"/>
      <c r="D83" s="26"/>
      <c r="E83" s="26"/>
      <c r="F83" s="26"/>
      <c r="G83" s="29"/>
      <c r="H83" s="29"/>
    </row>
    <row r="84" spans="2:8" x14ac:dyDescent="0.3">
      <c r="B84" s="29"/>
      <c r="D84" s="26"/>
      <c r="E84" s="26"/>
      <c r="F84" s="26"/>
      <c r="G84" s="29"/>
      <c r="H84" s="29"/>
    </row>
    <row r="85" spans="2:8" x14ac:dyDescent="0.3">
      <c r="B85" s="29"/>
      <c r="D85" s="26"/>
      <c r="E85" s="26"/>
      <c r="F85" s="26"/>
      <c r="G85" s="29"/>
      <c r="H85" s="29"/>
    </row>
    <row r="86" spans="2:8" x14ac:dyDescent="0.3">
      <c r="B86" s="29"/>
      <c r="D86" s="26"/>
      <c r="E86" s="26"/>
      <c r="F86" s="26"/>
      <c r="G86" s="29"/>
      <c r="H86" s="29"/>
    </row>
    <row r="87" spans="2:8" x14ac:dyDescent="0.3">
      <c r="B87" s="29"/>
      <c r="D87" s="26"/>
      <c r="E87" s="26"/>
      <c r="F87" s="26"/>
      <c r="G87" s="29"/>
      <c r="H87" s="29"/>
    </row>
    <row r="88" spans="2:8" x14ac:dyDescent="0.3">
      <c r="B88" s="29"/>
      <c r="D88" s="26"/>
      <c r="E88" s="26"/>
      <c r="F88" s="26"/>
      <c r="G88" s="29"/>
      <c r="H88" s="29"/>
    </row>
    <row r="89" spans="2:8" x14ac:dyDescent="0.3">
      <c r="B89" s="29"/>
      <c r="D89" s="26"/>
      <c r="E89" s="26"/>
      <c r="F89" s="26"/>
      <c r="G89" s="29"/>
      <c r="H89" s="29"/>
    </row>
    <row r="90" spans="2:8" x14ac:dyDescent="0.3">
      <c r="B90" s="29"/>
      <c r="D90" s="26"/>
      <c r="E90" s="26"/>
      <c r="F90" s="26"/>
      <c r="G90" s="29"/>
      <c r="H90" s="29"/>
    </row>
    <row r="91" spans="2:8" x14ac:dyDescent="0.3">
      <c r="B91" s="29"/>
      <c r="D91" s="26"/>
      <c r="E91" s="26"/>
      <c r="F91" s="26"/>
      <c r="G91" s="29"/>
      <c r="H91" s="29"/>
    </row>
    <row r="92" spans="2:8" x14ac:dyDescent="0.3">
      <c r="B92" s="29"/>
      <c r="D92" s="26"/>
      <c r="E92" s="26"/>
      <c r="F92" s="26"/>
      <c r="G92" s="29"/>
      <c r="H92" s="29"/>
    </row>
    <row r="93" spans="2:8" x14ac:dyDescent="0.3">
      <c r="B93" s="29"/>
      <c r="D93" s="26"/>
      <c r="E93" s="26"/>
      <c r="F93" s="26"/>
      <c r="G93" s="29"/>
      <c r="H93" s="29"/>
    </row>
    <row r="94" spans="2:8" x14ac:dyDescent="0.3">
      <c r="B94" s="29"/>
      <c r="D94" s="26"/>
      <c r="E94" s="26"/>
      <c r="F94" s="26"/>
      <c r="G94" s="29"/>
      <c r="H94" s="29"/>
    </row>
    <row r="95" spans="2:8" x14ac:dyDescent="0.3">
      <c r="B95" s="29"/>
      <c r="D95" s="26"/>
      <c r="E95" s="26"/>
      <c r="F95" s="26"/>
      <c r="G95" s="29"/>
      <c r="H95" s="29"/>
    </row>
    <row r="96" spans="2:8" x14ac:dyDescent="0.3">
      <c r="B96" s="29"/>
      <c r="D96" s="26"/>
      <c r="E96" s="26"/>
      <c r="F96" s="26"/>
      <c r="G96" s="29"/>
      <c r="H96" s="29"/>
    </row>
    <row r="97" spans="2:8" x14ac:dyDescent="0.3">
      <c r="B97" s="29"/>
      <c r="D97" s="26"/>
      <c r="E97" s="26"/>
      <c r="F97" s="26"/>
      <c r="G97" s="29"/>
      <c r="H97" s="29"/>
    </row>
    <row r="98" spans="2:8" x14ac:dyDescent="0.3">
      <c r="B98" s="29"/>
      <c r="D98" s="26"/>
      <c r="E98" s="26"/>
      <c r="F98" s="26"/>
      <c r="G98" s="29"/>
      <c r="H98" s="29"/>
    </row>
    <row r="99" spans="2:8" x14ac:dyDescent="0.3">
      <c r="B99" s="29"/>
      <c r="D99" s="26"/>
      <c r="E99" s="26"/>
      <c r="F99" s="26"/>
      <c r="G99" s="29"/>
      <c r="H99" s="29"/>
    </row>
    <row r="100" spans="2:8" x14ac:dyDescent="0.3">
      <c r="B100" s="29"/>
      <c r="D100" s="26"/>
      <c r="E100" s="26"/>
      <c r="F100" s="26"/>
      <c r="G100" s="29"/>
      <c r="H100" s="29"/>
    </row>
    <row r="101" spans="2:8" x14ac:dyDescent="0.3">
      <c r="B101" s="29"/>
      <c r="D101" s="26"/>
      <c r="E101" s="26"/>
      <c r="F101" s="26"/>
      <c r="G101" s="29"/>
      <c r="H101" s="29"/>
    </row>
    <row r="102" spans="2:8" x14ac:dyDescent="0.3">
      <c r="B102" s="29"/>
      <c r="D102" s="26"/>
      <c r="E102" s="26"/>
      <c r="F102" s="26"/>
      <c r="G102" s="29"/>
      <c r="H102" s="29"/>
    </row>
    <row r="103" spans="2:8" x14ac:dyDescent="0.3">
      <c r="B103" s="29"/>
      <c r="D103" s="26"/>
      <c r="E103" s="26"/>
      <c r="F103" s="26"/>
      <c r="G103" s="29"/>
      <c r="H103" s="29"/>
    </row>
    <row r="104" spans="2:8" x14ac:dyDescent="0.3">
      <c r="B104" s="29"/>
      <c r="D104" s="26"/>
      <c r="E104" s="26"/>
      <c r="F104" s="26"/>
      <c r="G104" s="29"/>
      <c r="H104" s="29"/>
    </row>
    <row r="105" spans="2:8" x14ac:dyDescent="0.3">
      <c r="B105" s="29"/>
      <c r="D105" s="26"/>
      <c r="E105" s="26"/>
      <c r="F105" s="26"/>
      <c r="G105" s="29"/>
      <c r="H105" s="29"/>
    </row>
    <row r="106" spans="2:8" x14ac:dyDescent="0.3">
      <c r="B106" s="29"/>
      <c r="D106" s="26"/>
      <c r="E106" s="26"/>
      <c r="F106" s="26"/>
      <c r="G106" s="29"/>
      <c r="H106" s="29"/>
    </row>
    <row r="107" spans="2:8" x14ac:dyDescent="0.3">
      <c r="B107" s="29"/>
      <c r="D107" s="26"/>
      <c r="E107" s="26"/>
      <c r="F107" s="26"/>
      <c r="G107" s="29"/>
      <c r="H107" s="29"/>
    </row>
    <row r="108" spans="2:8" x14ac:dyDescent="0.3">
      <c r="B108" s="29"/>
      <c r="D108" s="26"/>
      <c r="E108" s="26"/>
      <c r="F108" s="26"/>
      <c r="G108" s="29"/>
      <c r="H108" s="29"/>
    </row>
    <row r="109" spans="2:8" x14ac:dyDescent="0.3">
      <c r="B109" s="29"/>
      <c r="D109" s="26"/>
      <c r="E109" s="26"/>
      <c r="F109" s="26"/>
      <c r="G109" s="29"/>
      <c r="H109" s="29"/>
    </row>
    <row r="110" spans="2:8" x14ac:dyDescent="0.3">
      <c r="B110" s="29"/>
      <c r="D110" s="26"/>
      <c r="E110" s="26"/>
      <c r="F110" s="26"/>
      <c r="G110" s="29"/>
      <c r="H110" s="29"/>
    </row>
    <row r="111" spans="2:8" x14ac:dyDescent="0.3">
      <c r="B111" s="29"/>
      <c r="D111" s="26"/>
      <c r="E111" s="26"/>
      <c r="F111" s="26"/>
      <c r="G111" s="29"/>
      <c r="H111" s="29"/>
    </row>
    <row r="112" spans="2:8" x14ac:dyDescent="0.3">
      <c r="B112" s="29"/>
      <c r="D112" s="26"/>
      <c r="E112" s="26"/>
      <c r="F112" s="26"/>
      <c r="G112" s="29"/>
      <c r="H112" s="29"/>
    </row>
    <row r="113" spans="2:8" x14ac:dyDescent="0.3">
      <c r="B113" s="29"/>
      <c r="D113" s="26"/>
      <c r="E113" s="26"/>
      <c r="F113" s="26"/>
      <c r="G113" s="29"/>
      <c r="H113" s="29"/>
    </row>
    <row r="114" spans="2:8" x14ac:dyDescent="0.3">
      <c r="B114" s="29"/>
      <c r="D114" s="26"/>
      <c r="E114" s="26"/>
      <c r="F114" s="26"/>
      <c r="G114" s="29"/>
      <c r="H114" s="29"/>
    </row>
    <row r="115" spans="2:8" x14ac:dyDescent="0.3">
      <c r="B115" s="29"/>
      <c r="D115" s="26"/>
      <c r="E115" s="26"/>
      <c r="F115" s="26"/>
      <c r="G115" s="29"/>
      <c r="H115" s="29"/>
    </row>
    <row r="116" spans="2:8" x14ac:dyDescent="0.3">
      <c r="B116" s="29"/>
      <c r="D116" s="26"/>
      <c r="E116" s="26"/>
      <c r="F116" s="26"/>
      <c r="G116" s="29"/>
      <c r="H116" s="29"/>
    </row>
    <row r="117" spans="2:8" x14ac:dyDescent="0.3">
      <c r="B117" s="29"/>
      <c r="D117" s="26"/>
      <c r="E117" s="26"/>
      <c r="F117" s="26"/>
      <c r="G117" s="29"/>
      <c r="H117" s="29"/>
    </row>
    <row r="118" spans="2:8" x14ac:dyDescent="0.3">
      <c r="B118" s="29"/>
      <c r="D118" s="26"/>
      <c r="E118" s="26"/>
      <c r="F118" s="26"/>
      <c r="G118" s="29"/>
      <c r="H118" s="29"/>
    </row>
    <row r="119" spans="2:8" x14ac:dyDescent="0.3">
      <c r="B119" s="29"/>
      <c r="D119" s="26"/>
      <c r="E119" s="26"/>
      <c r="F119" s="26"/>
      <c r="G119" s="29"/>
      <c r="H119" s="29"/>
    </row>
    <row r="120" spans="2:8" x14ac:dyDescent="0.3">
      <c r="B120" s="29"/>
      <c r="D120" s="26"/>
      <c r="E120" s="26"/>
      <c r="F120" s="26"/>
      <c r="G120" s="29"/>
      <c r="H120" s="29"/>
    </row>
    <row r="121" spans="2:8" x14ac:dyDescent="0.3">
      <c r="B121" s="29"/>
      <c r="D121" s="26"/>
      <c r="E121" s="26"/>
      <c r="F121" s="26"/>
      <c r="G121" s="29"/>
      <c r="H121" s="29"/>
    </row>
    <row r="122" spans="2:8" x14ac:dyDescent="0.3">
      <c r="B122" s="29"/>
      <c r="D122" s="26"/>
      <c r="E122" s="26"/>
      <c r="F122" s="26"/>
      <c r="G122" s="29"/>
      <c r="H122" s="29"/>
    </row>
    <row r="123" spans="2:8" x14ac:dyDescent="0.3">
      <c r="B123" s="29"/>
      <c r="D123" s="26"/>
      <c r="E123" s="26"/>
      <c r="F123" s="26"/>
      <c r="G123" s="29"/>
      <c r="H123" s="29"/>
    </row>
    <row r="124" spans="2:8" x14ac:dyDescent="0.3">
      <c r="B124" s="29"/>
      <c r="D124" s="26"/>
      <c r="E124" s="26"/>
      <c r="F124" s="26"/>
      <c r="G124" s="29"/>
      <c r="H124" s="29"/>
    </row>
    <row r="125" spans="2:8" x14ac:dyDescent="0.3">
      <c r="B125" s="29"/>
      <c r="D125" s="26"/>
      <c r="E125" s="26"/>
      <c r="F125" s="26"/>
      <c r="G125" s="29"/>
      <c r="H125" s="29"/>
    </row>
    <row r="126" spans="2:8" x14ac:dyDescent="0.3">
      <c r="B126" s="29"/>
      <c r="D126" s="26"/>
      <c r="E126" s="26"/>
      <c r="F126" s="26"/>
      <c r="G126" s="29"/>
      <c r="H126" s="29"/>
    </row>
    <row r="127" spans="2:8" x14ac:dyDescent="0.3">
      <c r="B127" s="29"/>
      <c r="D127" s="26"/>
      <c r="E127" s="26"/>
      <c r="F127" s="26"/>
      <c r="G127" s="29"/>
      <c r="H127" s="29"/>
    </row>
    <row r="128" spans="2:8" x14ac:dyDescent="0.3">
      <c r="B128" s="29"/>
      <c r="D128" s="26"/>
      <c r="E128" s="26"/>
      <c r="F128" s="26"/>
      <c r="G128" s="29"/>
      <c r="H128" s="29"/>
    </row>
    <row r="129" spans="2:8" x14ac:dyDescent="0.3">
      <c r="B129" s="29"/>
      <c r="D129" s="26"/>
      <c r="E129" s="26"/>
      <c r="F129" s="26"/>
      <c r="G129" s="29"/>
      <c r="H129" s="29"/>
    </row>
    <row r="130" spans="2:8" x14ac:dyDescent="0.3">
      <c r="B130" s="29"/>
      <c r="D130" s="26"/>
      <c r="E130" s="26"/>
      <c r="F130" s="26"/>
      <c r="G130" s="29"/>
      <c r="H130" s="29"/>
    </row>
    <row r="131" spans="2:8" x14ac:dyDescent="0.3">
      <c r="B131" s="29"/>
      <c r="D131" s="26"/>
      <c r="E131" s="26"/>
      <c r="F131" s="26"/>
      <c r="G131" s="29"/>
      <c r="H131" s="29"/>
    </row>
    <row r="132" spans="2:8" x14ac:dyDescent="0.3">
      <c r="B132" s="29"/>
      <c r="D132" s="26"/>
      <c r="E132" s="26"/>
      <c r="F132" s="26"/>
      <c r="G132" s="29"/>
      <c r="H132" s="29"/>
    </row>
    <row r="133" spans="2:8" x14ac:dyDescent="0.3">
      <c r="B133" s="29"/>
      <c r="D133" s="26"/>
      <c r="E133" s="26"/>
      <c r="F133" s="26"/>
      <c r="G133" s="29"/>
      <c r="H133" s="29"/>
    </row>
    <row r="134" spans="2:8" x14ac:dyDescent="0.3">
      <c r="B134" s="29"/>
      <c r="D134" s="26"/>
      <c r="E134" s="26"/>
      <c r="F134" s="26"/>
      <c r="G134" s="29"/>
      <c r="H134" s="29"/>
    </row>
    <row r="135" spans="2:8" x14ac:dyDescent="0.3">
      <c r="B135" s="29"/>
      <c r="D135" s="26"/>
      <c r="E135" s="26"/>
      <c r="F135" s="26"/>
      <c r="G135" s="29"/>
      <c r="H135" s="29"/>
    </row>
    <row r="136" spans="2:8" x14ac:dyDescent="0.3">
      <c r="B136" s="29"/>
      <c r="D136" s="26"/>
      <c r="E136" s="26"/>
      <c r="F136" s="26"/>
      <c r="G136" s="29"/>
      <c r="H136" s="29"/>
    </row>
    <row r="137" spans="2:8" x14ac:dyDescent="0.3">
      <c r="B137" s="29"/>
      <c r="D137" s="26"/>
      <c r="E137" s="26"/>
      <c r="F137" s="26"/>
      <c r="G137" s="29"/>
      <c r="H137" s="29"/>
    </row>
    <row r="138" spans="2:8" x14ac:dyDescent="0.3">
      <c r="B138" s="29"/>
      <c r="D138" s="26"/>
      <c r="E138" s="26"/>
      <c r="F138" s="26"/>
      <c r="G138" s="29"/>
      <c r="H138" s="29"/>
    </row>
    <row r="139" spans="2:8" x14ac:dyDescent="0.3">
      <c r="B139" s="29"/>
      <c r="D139" s="26"/>
      <c r="E139" s="26"/>
      <c r="F139" s="26"/>
      <c r="G139" s="29"/>
      <c r="H139" s="29"/>
    </row>
    <row r="140" spans="2:8" x14ac:dyDescent="0.3">
      <c r="B140" s="29"/>
      <c r="D140" s="26"/>
      <c r="E140" s="26"/>
      <c r="F140" s="26"/>
      <c r="G140" s="29"/>
      <c r="H140" s="29"/>
    </row>
    <row r="141" spans="2:8" x14ac:dyDescent="0.3">
      <c r="B141" s="29"/>
      <c r="D141" s="26"/>
      <c r="E141" s="26"/>
      <c r="F141" s="26"/>
      <c r="G141" s="29"/>
      <c r="H141" s="29"/>
    </row>
    <row r="142" spans="2:8" x14ac:dyDescent="0.3">
      <c r="B142" s="29"/>
      <c r="D142" s="26"/>
      <c r="E142" s="26"/>
      <c r="F142" s="26"/>
      <c r="G142" s="29"/>
      <c r="H142" s="29"/>
    </row>
    <row r="143" spans="2:8" x14ac:dyDescent="0.3">
      <c r="B143" s="29"/>
      <c r="D143" s="26"/>
      <c r="E143" s="26"/>
      <c r="F143" s="26"/>
      <c r="G143" s="29"/>
      <c r="H143" s="29"/>
    </row>
    <row r="144" spans="2:8" x14ac:dyDescent="0.3">
      <c r="B144" s="29"/>
      <c r="D144" s="26"/>
      <c r="E144" s="26"/>
      <c r="F144" s="26"/>
      <c r="G144" s="29"/>
      <c r="H144" s="29"/>
    </row>
    <row r="145" spans="2:8" x14ac:dyDescent="0.3">
      <c r="B145" s="29"/>
      <c r="D145" s="26"/>
      <c r="E145" s="26"/>
      <c r="F145" s="26"/>
      <c r="G145" s="29"/>
      <c r="H145" s="29"/>
    </row>
    <row r="146" spans="2:8" x14ac:dyDescent="0.3">
      <c r="B146" s="29"/>
      <c r="D146" s="26"/>
      <c r="E146" s="26"/>
      <c r="F146" s="26"/>
      <c r="G146" s="29"/>
      <c r="H146" s="29"/>
    </row>
    <row r="147" spans="2:8" x14ac:dyDescent="0.3">
      <c r="B147" s="29"/>
      <c r="D147" s="26"/>
      <c r="E147" s="26"/>
      <c r="F147" s="26"/>
      <c r="G147" s="29"/>
      <c r="H147" s="29"/>
    </row>
    <row r="148" spans="2:8" x14ac:dyDescent="0.3">
      <c r="B148" s="29"/>
      <c r="D148" s="26"/>
      <c r="E148" s="26"/>
      <c r="F148" s="26"/>
      <c r="G148" s="29"/>
      <c r="H148" s="29"/>
    </row>
    <row r="149" spans="2:8" x14ac:dyDescent="0.3">
      <c r="B149" s="29"/>
      <c r="D149" s="26"/>
      <c r="E149" s="26"/>
      <c r="F149" s="26"/>
      <c r="G149" s="29"/>
      <c r="H149" s="29"/>
    </row>
    <row r="150" spans="2:8" x14ac:dyDescent="0.3">
      <c r="B150" s="29"/>
      <c r="D150" s="26"/>
      <c r="E150" s="26"/>
      <c r="F150" s="26"/>
      <c r="G150" s="29"/>
      <c r="H150" s="29"/>
    </row>
    <row r="151" spans="2:8" x14ac:dyDescent="0.3">
      <c r="B151" s="29"/>
      <c r="D151" s="26"/>
      <c r="E151" s="26"/>
      <c r="F151" s="26"/>
      <c r="G151" s="29"/>
      <c r="H151" s="29"/>
    </row>
    <row r="152" spans="2:8" x14ac:dyDescent="0.3">
      <c r="B152" s="29"/>
      <c r="D152" s="26"/>
      <c r="E152" s="26"/>
      <c r="F152" s="26"/>
      <c r="G152" s="29"/>
      <c r="H152" s="29"/>
    </row>
    <row r="153" spans="2:8" x14ac:dyDescent="0.3">
      <c r="B153" s="29"/>
      <c r="D153" s="26"/>
      <c r="E153" s="26"/>
      <c r="F153" s="26"/>
      <c r="G153" s="29"/>
      <c r="H153" s="29"/>
    </row>
    <row r="154" spans="2:8" x14ac:dyDescent="0.3">
      <c r="B154" s="29"/>
      <c r="D154" s="26"/>
      <c r="E154" s="26"/>
      <c r="F154" s="26"/>
      <c r="G154" s="29"/>
      <c r="H154" s="29"/>
    </row>
    <row r="155" spans="2:8" x14ac:dyDescent="0.3">
      <c r="B155" s="29"/>
      <c r="D155" s="26"/>
      <c r="E155" s="26"/>
      <c r="F155" s="26"/>
      <c r="G155" s="29"/>
      <c r="H155" s="29"/>
    </row>
    <row r="156" spans="2:8" x14ac:dyDescent="0.3">
      <c r="B156" s="29"/>
      <c r="D156" s="26"/>
      <c r="E156" s="26"/>
      <c r="F156" s="26"/>
      <c r="G156" s="29"/>
      <c r="H156" s="29"/>
    </row>
    <row r="157" spans="2:8" x14ac:dyDescent="0.3">
      <c r="B157" s="29"/>
      <c r="D157" s="26"/>
      <c r="E157" s="26"/>
      <c r="F157" s="26"/>
      <c r="G157" s="29"/>
      <c r="H157" s="29"/>
    </row>
    <row r="158" spans="2:8" x14ac:dyDescent="0.3">
      <c r="B158" s="29"/>
      <c r="D158" s="26"/>
      <c r="E158" s="26"/>
      <c r="F158" s="26"/>
      <c r="G158" s="29"/>
      <c r="H158" s="29"/>
    </row>
    <row r="159" spans="2:8" x14ac:dyDescent="0.3">
      <c r="B159" s="29"/>
      <c r="D159" s="26"/>
      <c r="E159" s="26"/>
      <c r="F159" s="26"/>
      <c r="G159" s="29"/>
      <c r="H159" s="29"/>
    </row>
    <row r="160" spans="2:8" x14ac:dyDescent="0.3">
      <c r="B160" s="29"/>
      <c r="D160" s="26"/>
      <c r="E160" s="26"/>
      <c r="F160" s="26"/>
      <c r="G160" s="29"/>
      <c r="H160" s="29"/>
    </row>
    <row r="161" spans="2:8" x14ac:dyDescent="0.3">
      <c r="B161" s="29"/>
      <c r="D161" s="26"/>
      <c r="E161" s="26"/>
      <c r="F161" s="26"/>
      <c r="G161" s="29"/>
      <c r="H161" s="29"/>
    </row>
    <row r="162" spans="2:8" x14ac:dyDescent="0.3">
      <c r="B162" s="29"/>
      <c r="D162" s="26"/>
      <c r="E162" s="26"/>
      <c r="F162" s="26"/>
      <c r="G162" s="29"/>
      <c r="H162" s="29"/>
    </row>
    <row r="163" spans="2:8" x14ac:dyDescent="0.3">
      <c r="B163" s="29"/>
      <c r="D163" s="26"/>
      <c r="E163" s="26"/>
      <c r="F163" s="26"/>
      <c r="G163" s="29"/>
      <c r="H163" s="29"/>
    </row>
    <row r="164" spans="2:8" x14ac:dyDescent="0.3">
      <c r="B164" s="29"/>
      <c r="D164" s="26"/>
      <c r="E164" s="26"/>
      <c r="F164" s="26"/>
      <c r="G164" s="29"/>
      <c r="H164" s="29"/>
    </row>
    <row r="165" spans="2:8" x14ac:dyDescent="0.3">
      <c r="B165" s="29"/>
      <c r="D165" s="26"/>
      <c r="E165" s="26"/>
      <c r="F165" s="26"/>
      <c r="G165" s="29"/>
      <c r="H165" s="29"/>
    </row>
    <row r="166" spans="2:8" x14ac:dyDescent="0.3">
      <c r="B166" s="29"/>
      <c r="D166" s="26"/>
      <c r="E166" s="26"/>
      <c r="F166" s="26"/>
      <c r="G166" s="29"/>
      <c r="H166" s="29"/>
    </row>
    <row r="167" spans="2:8" x14ac:dyDescent="0.3">
      <c r="B167" s="29"/>
      <c r="D167" s="26"/>
      <c r="E167" s="26"/>
      <c r="F167" s="26"/>
      <c r="G167" s="29"/>
      <c r="H167" s="29"/>
    </row>
    <row r="168" spans="2:8" x14ac:dyDescent="0.3">
      <c r="B168" s="29"/>
      <c r="D168" s="26"/>
      <c r="E168" s="26"/>
      <c r="F168" s="26"/>
      <c r="G168" s="29"/>
      <c r="H168" s="29"/>
    </row>
    <row r="169" spans="2:8" x14ac:dyDescent="0.3">
      <c r="B169" s="29"/>
      <c r="D169" s="26"/>
      <c r="E169" s="26"/>
      <c r="F169" s="26"/>
      <c r="G169" s="29"/>
      <c r="H169" s="29"/>
    </row>
    <row r="170" spans="2:8" x14ac:dyDescent="0.3">
      <c r="B170" s="29"/>
      <c r="D170" s="26"/>
      <c r="E170" s="26"/>
      <c r="F170" s="26"/>
      <c r="G170" s="29"/>
      <c r="H170" s="29"/>
    </row>
    <row r="171" spans="2:8" x14ac:dyDescent="0.3">
      <c r="B171" s="29"/>
      <c r="D171" s="26"/>
      <c r="E171" s="26"/>
      <c r="F171" s="26"/>
      <c r="G171" s="29"/>
      <c r="H171" s="29"/>
    </row>
    <row r="172" spans="2:8" x14ac:dyDescent="0.3">
      <c r="B172" s="29"/>
      <c r="D172" s="26"/>
      <c r="E172" s="26"/>
      <c r="F172" s="26"/>
      <c r="G172" s="29"/>
      <c r="H172" s="29"/>
    </row>
    <row r="173" spans="2:8" x14ac:dyDescent="0.3">
      <c r="B173" s="29"/>
      <c r="D173" s="26"/>
      <c r="E173" s="26"/>
      <c r="F173" s="26"/>
      <c r="G173" s="29"/>
      <c r="H173" s="29"/>
    </row>
    <row r="174" spans="2:8" x14ac:dyDescent="0.3">
      <c r="B174" s="29"/>
      <c r="D174" s="26"/>
      <c r="E174" s="26"/>
      <c r="F174" s="26"/>
      <c r="G174" s="29"/>
      <c r="H174" s="29"/>
    </row>
    <row r="175" spans="2:8" x14ac:dyDescent="0.3">
      <c r="B175" s="29"/>
      <c r="D175" s="26"/>
      <c r="E175" s="26"/>
      <c r="F175" s="26"/>
      <c r="G175" s="29"/>
      <c r="H175" s="29"/>
    </row>
    <row r="176" spans="2:8" x14ac:dyDescent="0.3">
      <c r="B176" s="29"/>
      <c r="D176" s="26"/>
      <c r="E176" s="26"/>
      <c r="F176" s="26"/>
      <c r="G176" s="29"/>
      <c r="H176" s="29"/>
    </row>
    <row r="177" spans="2:8" x14ac:dyDescent="0.3">
      <c r="B177" s="29"/>
      <c r="D177" s="26"/>
      <c r="E177" s="26"/>
      <c r="F177" s="26"/>
      <c r="G177" s="29"/>
      <c r="H177" s="29"/>
    </row>
    <row r="178" spans="2:8" x14ac:dyDescent="0.3">
      <c r="B178" s="29"/>
      <c r="D178" s="26"/>
      <c r="E178" s="26"/>
      <c r="F178" s="26"/>
      <c r="G178" s="29"/>
      <c r="H178" s="29"/>
    </row>
    <row r="179" spans="2:8" x14ac:dyDescent="0.3">
      <c r="B179" s="29"/>
      <c r="D179" s="26"/>
      <c r="E179" s="26"/>
      <c r="F179" s="26"/>
      <c r="G179" s="29"/>
      <c r="H179" s="29"/>
    </row>
    <row r="180" spans="2:8" x14ac:dyDescent="0.3">
      <c r="B180" s="29"/>
      <c r="D180" s="26"/>
      <c r="E180" s="26"/>
      <c r="F180" s="26"/>
      <c r="G180" s="29"/>
      <c r="H180" s="29"/>
    </row>
    <row r="181" spans="2:8" x14ac:dyDescent="0.3">
      <c r="B181" s="29"/>
      <c r="D181" s="26"/>
      <c r="E181" s="26"/>
      <c r="F181" s="26"/>
      <c r="G181" s="29"/>
      <c r="H181" s="29"/>
    </row>
    <row r="182" spans="2:8" x14ac:dyDescent="0.3">
      <c r="B182" s="29"/>
      <c r="D182" s="26"/>
      <c r="E182" s="26"/>
      <c r="F182" s="26"/>
      <c r="G182" s="29"/>
      <c r="H182" s="29"/>
    </row>
    <row r="183" spans="2:8" x14ac:dyDescent="0.3">
      <c r="B183" s="29"/>
      <c r="D183" s="26"/>
      <c r="E183" s="26"/>
      <c r="F183" s="26"/>
      <c r="G183" s="29"/>
      <c r="H183" s="29"/>
    </row>
    <row r="184" spans="2:8" x14ac:dyDescent="0.3">
      <c r="B184" s="29"/>
      <c r="D184" s="26"/>
      <c r="E184" s="26"/>
      <c r="F184" s="26"/>
      <c r="G184" s="29"/>
      <c r="H184" s="29"/>
    </row>
    <row r="185" spans="2:8" x14ac:dyDescent="0.3">
      <c r="B185" s="29"/>
      <c r="D185" s="26"/>
      <c r="E185" s="26"/>
      <c r="F185" s="26"/>
      <c r="G185" s="29"/>
      <c r="H185" s="29"/>
    </row>
    <row r="186" spans="2:8" x14ac:dyDescent="0.3">
      <c r="B186" s="29"/>
      <c r="D186" s="26"/>
      <c r="E186" s="26"/>
      <c r="F186" s="26"/>
      <c r="G186" s="29"/>
      <c r="H186" s="29"/>
    </row>
    <row r="187" spans="2:8" x14ac:dyDescent="0.3">
      <c r="B187" s="29"/>
      <c r="D187" s="26"/>
      <c r="E187" s="26"/>
      <c r="F187" s="26"/>
      <c r="G187" s="29"/>
      <c r="H187" s="29"/>
    </row>
    <row r="188" spans="2:8" x14ac:dyDescent="0.3">
      <c r="B188" s="29"/>
      <c r="D188" s="26"/>
      <c r="E188" s="26"/>
      <c r="F188" s="26"/>
      <c r="G188" s="29"/>
      <c r="H188" s="29"/>
    </row>
    <row r="189" spans="2:8" x14ac:dyDescent="0.3">
      <c r="B189" s="29"/>
      <c r="D189" s="26"/>
      <c r="E189" s="26"/>
      <c r="F189" s="26"/>
      <c r="G189" s="29"/>
      <c r="H189" s="29"/>
    </row>
    <row r="190" spans="2:8" x14ac:dyDescent="0.3">
      <c r="B190" s="29"/>
      <c r="D190" s="26"/>
      <c r="E190" s="26"/>
      <c r="F190" s="26"/>
      <c r="G190" s="29"/>
      <c r="H190" s="29"/>
    </row>
    <row r="191" spans="2:8" x14ac:dyDescent="0.3">
      <c r="B191" s="29"/>
      <c r="D191" s="26"/>
      <c r="E191" s="26"/>
      <c r="F191" s="26"/>
      <c r="G191" s="29"/>
      <c r="H191" s="29"/>
    </row>
    <row r="192" spans="2:8" x14ac:dyDescent="0.3">
      <c r="B192" s="29"/>
      <c r="D192" s="26"/>
      <c r="E192" s="26"/>
      <c r="F192" s="26"/>
      <c r="G192" s="29"/>
      <c r="H192" s="29"/>
    </row>
    <row r="193" spans="2:8" x14ac:dyDescent="0.3">
      <c r="B193" s="29"/>
      <c r="D193" s="26"/>
      <c r="E193" s="26"/>
      <c r="F193" s="26"/>
      <c r="G193" s="29"/>
      <c r="H193" s="29"/>
    </row>
    <row r="194" spans="2:8" x14ac:dyDescent="0.3">
      <c r="B194" s="29"/>
      <c r="D194" s="26"/>
      <c r="E194" s="26"/>
      <c r="F194" s="26"/>
      <c r="G194" s="29"/>
      <c r="H194" s="29"/>
    </row>
    <row r="195" spans="2:8" x14ac:dyDescent="0.3">
      <c r="B195" s="29"/>
      <c r="D195" s="26"/>
      <c r="E195" s="26"/>
      <c r="F195" s="26"/>
      <c r="G195" s="29"/>
      <c r="H195" s="29"/>
    </row>
    <row r="196" spans="2:8" x14ac:dyDescent="0.3">
      <c r="B196" s="29"/>
      <c r="D196" s="26"/>
      <c r="E196" s="26"/>
      <c r="F196" s="26"/>
      <c r="G196" s="29"/>
      <c r="H196" s="29"/>
    </row>
    <row r="197" spans="2:8" x14ac:dyDescent="0.3">
      <c r="B197" s="29"/>
      <c r="D197" s="26"/>
      <c r="E197" s="26"/>
      <c r="F197" s="26"/>
      <c r="G197" s="29"/>
      <c r="H197" s="29"/>
    </row>
    <row r="198" spans="2:8" x14ac:dyDescent="0.3">
      <c r="B198" s="29"/>
      <c r="D198" s="26"/>
      <c r="E198" s="26"/>
      <c r="F198" s="26"/>
      <c r="G198" s="29"/>
      <c r="H198" s="29"/>
    </row>
    <row r="199" spans="2:8" x14ac:dyDescent="0.3">
      <c r="B199" s="29"/>
      <c r="D199" s="26"/>
      <c r="E199" s="26"/>
      <c r="F199" s="26"/>
      <c r="G199" s="29"/>
      <c r="H199" s="29"/>
    </row>
    <row r="200" spans="2:8" x14ac:dyDescent="0.3">
      <c r="B200" s="29"/>
      <c r="D200" s="26"/>
      <c r="E200" s="26"/>
      <c r="F200" s="26"/>
      <c r="G200" s="29"/>
      <c r="H200" s="29"/>
    </row>
  </sheetData>
  <conditionalFormatting sqref="I5:I18">
    <cfRule type="expression" dxfId="2" priority="1">
      <formula>$I5="überfällig"</formula>
    </cfRule>
    <cfRule type="expression" dxfId="1" priority="2">
      <formula>$I5="offen"</formula>
    </cfRule>
    <cfRule type="expression" dxfId="0" priority="3">
      <formula>$I5="bezahlt"</formula>
    </cfRule>
  </conditionalFormatting>
  <dataValidations count="1">
    <dataValidation type="list" allowBlank="1" showInputMessage="1" showErrorMessage="1" sqref="C5:C18" xr:uid="{DED4A4F3-83C3-4D8F-A991-44A6BDAEDB8A}">
      <formula1>INDIRECT("Kunden[Kunde]")</formula1>
    </dataValidation>
  </dataValidations>
  <printOptions horizontalCentered="1"/>
  <pageMargins left="0.59055118110236215" right="0.59055118110236215" top="0.70866141732283472" bottom="0.70866141732283472" header="0.3" footer="0.3"/>
  <pageSetup paperSize="9" scale="90" fitToHeight="0" orientation="landscape" r:id="rId1"/>
  <headerFooter>
    <oddFooter>&amp;C&amp;8Excel mit Copilot 2027&amp;L&amp;8&amp;R&amp;8Seite &amp;P von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So geht's</vt:lpstr>
      <vt:lpstr>Rechnung</vt:lpstr>
      <vt:lpstr>Firma</vt:lpstr>
      <vt:lpstr>Kunden</vt:lpstr>
      <vt:lpstr>Ausgang</vt:lpstr>
      <vt:lpstr>Firma!Druckbereich</vt:lpstr>
      <vt:lpstr>Rechnung!Druckbereich</vt:lpstr>
      <vt:lpstr>'So geht''s'!Druckbereich</vt:lpstr>
      <vt:lpstr>Ausgang!Drucktitel</vt:lpstr>
      <vt:lpstr>Kunden!Drucktitel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Knust</dc:creator>
  <cp:lastModifiedBy>Florian Knust</cp:lastModifiedBy>
  <cp:lastPrinted>2026-10-27T06:08:42Z</cp:lastPrinted>
  <dcterms:created xsi:type="dcterms:W3CDTF">2026-10-27T06:03:04Z</dcterms:created>
  <dcterms:modified xsi:type="dcterms:W3CDTF">2026-10-27T06:08:42Z</dcterms:modified>
</cp:coreProperties>
</file>