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Bonus/Vorlagen/"/>
    </mc:Choice>
  </mc:AlternateContent>
  <xr:revisionPtr revIDLastSave="0" documentId="8_{1A32F11D-0F35-4E39-9029-C45FD324E9F4}" xr6:coauthVersionLast="47" xr6:coauthVersionMax="47" xr10:uidLastSave="{00000000-0000-0000-0000-000000000000}"/>
  <bookViews>
    <workbookView xWindow="480" yWindow="240" windowWidth="18000" windowHeight="12000" xr2:uid="{82F2E3E3-6E18-460E-9A27-C7975F24B8AC}"/>
  </bookViews>
  <sheets>
    <sheet name="So geht's" sheetId="1" r:id="rId1"/>
    <sheet name="Budget" sheetId="2" r:id="rId2"/>
    <sheet name="Ausgaben" sheetId="3" r:id="rId3"/>
    <sheet name="Monate" sheetId="4" r:id="rId4"/>
  </sheets>
  <definedNames>
    <definedName name="_xlnm.Print_Area" localSheetId="0">'So geht''s'!$A$1:$C$32</definedName>
    <definedName name="_xlnm.Print_Titles" localSheetId="2">Ausgaben!$3:$3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4" l="1" a="1"/>
  <c r="B4" i="4"/>
  <c r="C4" i="4"/>
  <c r="D4" i="4"/>
  <c r="E4" i="4"/>
  <c r="F4" i="4"/>
  <c r="G4" i="4"/>
  <c r="H4" i="4"/>
  <c r="I4" i="4"/>
  <c r="J4" i="4"/>
  <c r="K4" i="4"/>
  <c r="L4" i="4"/>
  <c r="M4" i="4"/>
  <c r="A2" i="4"/>
  <c r="C13" i="2"/>
  <c r="D6" i="2"/>
  <c r="D7" i="2"/>
  <c r="G7" i="2" s="1"/>
  <c r="D8" i="2"/>
  <c r="D9" i="2"/>
  <c r="D10" i="2"/>
  <c r="D11" i="2"/>
  <c r="D12" i="2"/>
  <c r="C2" i="2"/>
  <c r="A1" i="2"/>
  <c r="F5" i="4" l="1" a="1"/>
  <c r="F3" i="4" s="1"/>
  <c r="I5" i="4" a="1"/>
  <c r="I3" i="4" s="1"/>
  <c r="H5" i="4" a="1"/>
  <c r="H3" i="4" s="1"/>
  <c r="N5" i="4" a="1"/>
  <c r="N3" i="4" s="1"/>
  <c r="M5" i="4" a="1"/>
  <c r="M3" i="4" s="1"/>
  <c r="L5" i="4" a="1"/>
  <c r="L3" i="4" s="1"/>
  <c r="K5" i="4" a="1"/>
  <c r="K3" i="4" s="1"/>
  <c r="E5" i="4" a="1"/>
  <c r="E3" i="4" s="1"/>
  <c r="D5" i="4" a="1"/>
  <c r="D3" i="4" s="1"/>
  <c r="J5" i="4" a="1"/>
  <c r="J3" i="4" s="1"/>
  <c r="C5" i="4" a="1"/>
  <c r="C3" i="4" s="1"/>
  <c r="G5" i="4" a="1"/>
  <c r="G3" i="4" s="1"/>
  <c r="B5" i="4" a="1"/>
  <c r="B3" i="4" s="1"/>
  <c r="F2" i="2"/>
  <c r="D13" i="2"/>
  <c r="F13" i="2" s="1"/>
  <c r="F6" i="2"/>
  <c r="E6" i="2"/>
  <c r="G6" i="2"/>
  <c r="H7" i="2"/>
  <c r="F7" i="2"/>
  <c r="E7" i="2"/>
  <c r="F8" i="2"/>
  <c r="E8" i="2"/>
  <c r="G8" i="2"/>
  <c r="H8" i="2" s="1"/>
  <c r="F9" i="2"/>
  <c r="E9" i="2"/>
  <c r="G9" i="2"/>
  <c r="H9" i="2" s="1"/>
  <c r="F10" i="2"/>
  <c r="G10" i="2"/>
  <c r="H10" i="2" s="1"/>
  <c r="E10" i="2"/>
  <c r="E11" i="2"/>
  <c r="G11" i="2"/>
  <c r="H11" i="2" s="1"/>
  <c r="F11" i="2"/>
  <c r="F12" i="2"/>
  <c r="E12" i="2"/>
  <c r="G12" i="2"/>
  <c r="H12" i="2" s="1"/>
  <c r="E13" i="2" l="1"/>
  <c r="G13" i="2"/>
  <c r="H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<sst xmlns="http://schemas.openxmlformats.org/spreadsheetml/2006/main" count="96" uniqueCount="64">
  <si>
    <t>EXCEL MIT COPILOT 2027  ·  VORLAGE 4 VON 10</t>
  </si>
  <si>
    <t>Budget und Kostenkontrolle</t>
  </si>
  <si>
    <t>Jahresbudget je Kategorie, verbraucht bis zum Stichtag, Rest, Prozent und eine Hochrechnung aufs Jahresende. Überschreitungen werden orange, eine Kontrollzeile prüft, ob alle Ausgaben erfasst sind.</t>
  </si>
  <si>
    <t>So benutzt Du die Vorlage</t>
  </si>
  <si>
    <t>Schritt 1</t>
  </si>
  <si>
    <t>Im Blatt „Budget“ Deine Kategorien mit Jahresbudget eintragen. Bei „Art“ wählst Du „laufend“ (fällt jeden Monat an) oder „einmalig“ (z. B. eine Jahresversicherung).</t>
  </si>
  <si>
    <t>Schritt 2</t>
  </si>
  <si>
    <t>Im Blatt „Ausgaben“ jede Ausgabe mit Datum, Kategorie und Betrag erfassen. Die Kategorie kommt aus der Auswahlliste.</t>
  </si>
  <si>
    <t>Schritt 3</t>
  </si>
  <si>
    <t>Oben im Blatt „Budget“ den Stichtag eintragen. Für tagesaktuelle Zahlen schreibst Du dort =HEUTE() hinein.</t>
  </si>
  <si>
    <t>Schritt 4</t>
  </si>
  <si>
    <t>Lies die Spalte „Status“: „im Plan“, „Achtung“ (die Hochrechnung reißt das Budget) oder „überschritten“.</t>
  </si>
  <si>
    <t>Schritt 5</t>
  </si>
  <si>
    <t>Das Blatt „Monate“ zeigt jede Kategorie Monat für Monat. Die Beispielausgaben einfach löschen.</t>
  </si>
  <si>
    <t>Farben in dieser Mappe</t>
  </si>
  <si>
    <t>gelbe Zellen</t>
  </si>
  <si>
    <t>Hier trägst Du etwas ein.</t>
  </si>
  <si>
    <t>weiße Zellen</t>
  </si>
  <si>
    <t>Rechnen von selbst. Bitte nicht überschreiben, sonst geht die Formel verloren.</t>
  </si>
  <si>
    <t>grüne Kopfzeile</t>
  </si>
  <si>
    <t>Intelligente Tabelle: Neue Zeilen direkt darunter eintippen, Formeln und Auswertungen wachsen mit.</t>
  </si>
  <si>
    <t>Gut zu wissen</t>
  </si>
  <si>
    <t>•</t>
  </si>
  <si>
    <t>Die Hochrechnung teilt das Verbrauchte durch den Anteil des Jahres, der schon vorbei ist. Bei „einmalig“ bleibt es beim verbrauchten Betrag, sonst würde eine Jahresrechnung im Januar mal zwölf gerechnet.</t>
  </si>
  <si>
    <t>Die Kontrolle oben rechts vergleicht alle Ausgaben mit der Summe der Kategorien. Weicht sie ab, hat eine Ausgabe eine Kategorie, die es im Budget nicht gibt.</t>
  </si>
  <si>
    <t>Neue Kategorien hängst Du einfach unten an die Budget-Tabelle an. Diagramm, Auswahlliste und Monatsblatt wachsen mit.</t>
  </si>
  <si>
    <t>Mit Copilot erweitern</t>
  </si>
  <si>
    <t>Öffne eine Kopie dieser Mappe, klick unten rechts auf das Copilot-Symbol und tipp diesen Auftrag ins Eingabefeld. Was in [eckigen Klammern] steht, ersetzt Du durch Deinen Wunsch. Copilot sieht die Mappe, Du musst die Tabellen also nicht beschreiben.</t>
  </si>
  <si>
    <t>[Ergänze in der Tabelle „Plan“ eine Spalte „Pro Monat noch“, die zeigt, wie viel ich bis zum Jahresende pro Monat noch ausgeben darf]. [Ist das Budget schon überschritten, steht dort 0 €.] Verwende Formeln, die beim Ändern des Stichtags mitgehen, und ändere sonst nichts.</t>
  </si>
  <si>
    <t>Danach der 60-Sekunden-Check: Stichprobe, Ausreißer, Summe und Anzahl (Abschnitt 1.5). Gefällt Dir das Ergebnis nicht, klick unter der Antwort auf „Rückgängig machen“. Copilot liest die ganze Mappe: Stehen darin echte Namen mit Adressen, Bankdaten oder Gehälter, probier den Auftrag erst an einer Kopie mit erfundenen Daten aus (Datenschutz-Ampel, Abschnitt 1.3).</t>
  </si>
  <si>
    <t>Im Buch</t>
  </si>
  <si>
    <t>Aufgabe 5.4 „Budget und Kosten“ erklärt die Hochrechnung und die Kontrollzeile. Aufgabe 1.2 zeigt Prozente und Abweichungen, auch wenn ein Plan 0 € beträgt.</t>
  </si>
  <si>
    <t>Läuft ab Excel 2021 und in Microsoft 365.</t>
  </si>
  <si>
    <t>Aus dem Buch „Excel mit Copilot 2027“ von Florian Knust. Für Deinen eigenen Gebrauch, auch im Job. Weitergeben bitte nur mit Verweis auf das Buch.</t>
  </si>
  <si>
    <t>Stichtag</t>
  </si>
  <si>
    <t>Kategorie</t>
  </si>
  <si>
    <t>Art</t>
  </si>
  <si>
    <t>Jahresbudget</t>
  </si>
  <si>
    <t>Verbraucht</t>
  </si>
  <si>
    <t>Rest</t>
  </si>
  <si>
    <t>Verbraucht %</t>
  </si>
  <si>
    <t>Hochrechnung</t>
  </si>
  <si>
    <t>Status</t>
  </si>
  <si>
    <t>Büromaterial</t>
  </si>
  <si>
    <t>laufend</t>
  </si>
  <si>
    <t>Software</t>
  </si>
  <si>
    <t>Reisekosten</t>
  </si>
  <si>
    <t>Fortbildung</t>
  </si>
  <si>
    <t>Bewirtung</t>
  </si>
  <si>
    <t>Versicherungen</t>
  </si>
  <si>
    <t>einmalig</t>
  </si>
  <si>
    <t>Marketing</t>
  </si>
  <si>
    <t>Ausgaben</t>
  </si>
  <si>
    <t>Datum</t>
  </si>
  <si>
    <t>Betrag</t>
  </si>
  <si>
    <t>Beschreibung</t>
  </si>
  <si>
    <t>Betriebshaftpflicht Jahresbeitrag</t>
  </si>
  <si>
    <t>Excel-Seminar</t>
  </si>
  <si>
    <t>Messe</t>
  </si>
  <si>
    <t>Standmiete (Kategorie fehlt im Budget)</t>
  </si>
  <si>
    <t>Summe</t>
  </si>
  <si>
    <t>Kontrolle</t>
  </si>
  <si>
    <t>Ausgaben je Monat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</si>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</sst>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#,##0.00\ &quot;€&quot;"/>
    <numFmt numFmtId="165" formatCode="#,##0\ &quot;€&quot;"/>
    <numFmt numFmtId="166" formatCode="0\ %"/>
    <numFmt numFmtId="167" formatCode="mmm"/>
    <numFmt numFmtId="168" formatCode="#,##0\ &quot;€&quot;;\-#,##0\ &quot;€&quot;;&quot;&quot;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1E7B4F"/>
      <name val="Aptos Narrow"/>
      <family val="2"/>
      <scheme val="minor"/>
    </font>
    <font>
      <b/>
      <sz val="22"/>
      <color rgb="FF16212B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1E7B4F"/>
      <name val="Aptos Narrow"/>
      <family val="2"/>
      <scheme val="minor"/>
    </font>
    <font>
      <b/>
      <sz val="12"/>
      <color rgb="FF1E7B4F"/>
      <name val="Aptos Narrow"/>
      <family val="2"/>
      <scheme val="minor"/>
    </font>
    <font>
      <sz val="11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0"/>
      <color rgb="FF16212B"/>
      <name val="Consolas"/>
      <family val="3"/>
    </font>
    <font>
      <sz val="11"/>
      <color rgb="FF78828A"/>
      <name val="Aptos Narrow"/>
      <family val="2"/>
      <scheme val="minor"/>
    </font>
    <font>
      <sz val="9"/>
      <color rgb="FF78828A"/>
      <name val="Aptos Narrow"/>
      <family val="2"/>
      <scheme val="minor"/>
    </font>
    <font>
      <b/>
      <sz val="18"/>
      <color rgb="FF1E7B4F"/>
      <name val="Aptos Narrow"/>
      <family val="2"/>
      <scheme val="minor"/>
    </font>
    <font>
      <b/>
      <sz val="11"/>
      <color rgb="FF16212B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6CC"/>
        <bgColor indexed="64"/>
      </patternFill>
    </fill>
    <fill>
      <patternFill patternType="solid">
        <fgColor rgb="FF1E7B4F"/>
        <bgColor indexed="64"/>
      </patternFill>
    </fill>
    <fill>
      <patternFill patternType="solid">
        <fgColor rgb="FFEAF2FB"/>
        <bgColor indexed="64"/>
      </patternFill>
    </fill>
    <fill>
      <patternFill patternType="solid">
        <fgColor rgb="FFE8F5E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1E7B4F"/>
      </bottom>
      <diagonal/>
    </border>
    <border>
      <left/>
      <right/>
      <top style="thin">
        <color rgb="FF1E7B4F"/>
      </top>
      <bottom/>
      <diagonal/>
    </border>
    <border>
      <left/>
      <right/>
      <top style="thin">
        <color rgb="FFD5DBE0"/>
      </top>
      <bottom style="thin">
        <color rgb="FFD5DBE0"/>
      </bottom>
      <diagonal/>
    </border>
    <border>
      <left/>
      <right/>
      <top/>
      <bottom style="thin">
        <color rgb="FFD5DBE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6" fillId="0" borderId="1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6" fillId="0" borderId="0" xfId="0" applyFont="1"/>
    <xf numFmtId="0" fontId="0" fillId="2" borderId="2" xfId="0" applyFill="1" applyBorder="1" applyProtection="1">
      <protection locked="0"/>
    </xf>
    <xf numFmtId="0" fontId="0" fillId="0" borderId="3" xfId="0" applyBorder="1"/>
    <xf numFmtId="0" fontId="8" fillId="3" borderId="0" xfId="0" applyFont="1" applyFill="1" applyAlignment="1">
      <alignment vertical="center"/>
    </xf>
    <xf numFmtId="0" fontId="0" fillId="0" borderId="0" xfId="0" applyAlignment="1">
      <alignment horizontal="right" vertical="top"/>
    </xf>
    <xf numFmtId="0" fontId="9" fillId="4" borderId="0" xfId="0" applyFont="1" applyFill="1" applyAlignment="1">
      <alignment horizontal="left" vertical="top" wrapText="1" indent="1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2" borderId="0" xfId="0" applyFill="1"/>
    <xf numFmtId="14" fontId="0" fillId="2" borderId="4" xfId="0" applyNumberFormat="1" applyFill="1" applyBorder="1" applyAlignment="1" applyProtection="1">
      <alignment horizontal="left"/>
      <protection locked="0"/>
    </xf>
    <xf numFmtId="14" fontId="0" fillId="0" borderId="0" xfId="0" applyNumberFormat="1"/>
    <xf numFmtId="164" fontId="0" fillId="0" borderId="0" xfId="0" applyNumberFormat="1"/>
    <xf numFmtId="14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  <xf numFmtId="165" fontId="0" fillId="2" borderId="0" xfId="0" applyNumberFormat="1" applyFill="1"/>
    <xf numFmtId="0" fontId="7" fillId="0" borderId="0" xfId="0" applyFont="1"/>
    <xf numFmtId="0" fontId="0" fillId="0" borderId="0" xfId="0" applyAlignment="1">
      <alignment horizontal="center"/>
    </xf>
    <xf numFmtId="167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1" fillId="5" borderId="0" xfId="0" applyFont="1" applyFill="1"/>
    <xf numFmtId="168" fontId="1" fillId="5" borderId="0" xfId="0" applyNumberFormat="1" applyFont="1" applyFill="1"/>
    <xf numFmtId="168" fontId="0" fillId="0" borderId="0" xfId="0" applyNumberFormat="1"/>
    <xf numFmtId="168" fontId="1" fillId="0" borderId="0" xfId="0" applyNumberFormat="1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22">
    <dxf>
      <font>
        <color rgb="FF1E7B4F"/>
      </font>
      <fill>
        <patternFill>
          <bgColor rgb="FFE8F5EE"/>
        </patternFill>
      </fill>
    </dxf>
    <dxf>
      <font>
        <b/>
        <i val="0"/>
        <color rgb="FFD2601A"/>
      </font>
      <fill>
        <patternFill>
          <bgColor rgb="FFFDF0E6"/>
        </patternFill>
      </fill>
    </dxf>
    <dxf>
      <font>
        <b/>
        <i val="0"/>
        <color rgb="FFFFFFFF"/>
      </font>
      <fill>
        <patternFill>
          <bgColor rgb="FFD2601A"/>
        </patternFill>
      </fill>
    </dxf>
    <dxf>
      <font>
        <b/>
        <i val="0"/>
        <color rgb="FFD2601A"/>
      </font>
      <fill>
        <patternFill>
          <bgColor rgb="FFFDF0E6"/>
        </patternFill>
      </fill>
    </dxf>
    <dxf>
      <font>
        <b/>
        <i val="0"/>
        <color rgb="FF1E7B4F"/>
      </font>
    </dxf>
    <dxf>
      <fill>
        <patternFill patternType="solid">
          <fgColor indexed="64"/>
          <bgColor rgb="FFFFF6CC"/>
        </patternFill>
      </fill>
    </dxf>
    <dxf>
      <numFmt numFmtId="164" formatCode="#,##0.00\ &quot;€&quot;"/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numFmt numFmtId="19" formatCode="dd/mm/yyyy"/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alignment horizontal="center" vertical="bottom" textRotation="0" wrapText="0" indent="0" justifyLastLine="0" shrinkToFit="0" readingOrder="0"/>
    </dxf>
    <dxf>
      <numFmt numFmtId="165" formatCode="#,##0\ &quot;€&quot;"/>
    </dxf>
    <dxf>
      <numFmt numFmtId="166" formatCode="0\ %"/>
    </dxf>
    <dxf>
      <numFmt numFmtId="165" formatCode="#,##0\ &quot;€&quot;"/>
    </dxf>
    <dxf>
      <numFmt numFmtId="165" formatCode="#,##0\ &quot;€&quot;"/>
    </dxf>
    <dxf>
      <numFmt numFmtId="165" formatCode="#,##0\ &quot;€&quot;"/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fill>
        <patternFill>
          <bgColor rgb="FFF5FAF7"/>
        </patternFill>
      </fill>
    </dxf>
    <dxf>
      <fill>
        <patternFill>
          <bgColor rgb="FFE8F5EE"/>
        </patternFill>
      </fill>
    </dxf>
    <dxf>
      <font>
        <b/>
        <i val="0"/>
        <color rgb="FFFFFFFF"/>
      </font>
      <fill>
        <patternFill>
          <bgColor rgb="FF1E7B4F"/>
        </patternFill>
      </fill>
    </dxf>
    <dxf>
      <border>
        <bottom style="thin">
          <color rgb="FF1E7B4F"/>
        </bottom>
        <horizontal style="thin">
          <color rgb="FFD5DBE0"/>
        </horizontal>
      </border>
    </dxf>
  </dxfs>
  <tableStyles count="1" defaultTableStyle="TableStyleMedium2" defaultPivotStyle="PivotStyleLight16">
    <tableStyle name="ExcelMitCopilot" pivot="0" count="4" xr9:uid="{BACBA971-1DEB-4536-A8A8-0D80979060DD}">
      <tableStyleElement type="wholeTable" dxfId="21"/>
      <tableStyleElement type="headerRow" dxfId="20"/>
      <tableStyleElement type="totalRow" dxfId="19"/>
      <tableStyleElement type="first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Budget und Verbrauch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Budget!$C$5</c:f>
              <c:strCache>
                <c:ptCount val="1"/>
                <c:pt idx="0">
                  <c:v>Jahresbudget</c:v>
                </c:pt>
              </c:strCache>
            </c:strRef>
          </c:tx>
          <c:spPr>
            <a:solidFill>
              <a:srgbClr val="A8D8BE"/>
            </a:solidFill>
            <a:ln>
              <a:noFill/>
            </a:ln>
            <a:effectLst/>
          </c:spPr>
          <c:invertIfNegative val="0"/>
          <c:cat>
            <c:strRef>
              <c:f>Budget!$A$6:$A$12</c:f>
              <c:strCache>
                <c:ptCount val="7"/>
                <c:pt idx="0">
                  <c:v>Büromaterial</c:v>
                </c:pt>
                <c:pt idx="1">
                  <c:v>Software</c:v>
                </c:pt>
                <c:pt idx="2">
                  <c:v>Reisekosten</c:v>
                </c:pt>
                <c:pt idx="3">
                  <c:v>Fortbildung</c:v>
                </c:pt>
                <c:pt idx="4">
                  <c:v>Bewirtung</c:v>
                </c:pt>
                <c:pt idx="5">
                  <c:v>Versicherungen</c:v>
                </c:pt>
                <c:pt idx="6">
                  <c:v>Marketing</c:v>
                </c:pt>
              </c:strCache>
            </c:strRef>
          </c:cat>
          <c:val>
            <c:numRef>
              <c:f>Budget!$C$6:$C$12</c:f>
              <c:numCache>
                <c:formatCode>#,##0\ "€"</c:formatCode>
                <c:ptCount val="7"/>
                <c:pt idx="0">
                  <c:v>2400</c:v>
                </c:pt>
                <c:pt idx="1">
                  <c:v>6000</c:v>
                </c:pt>
                <c:pt idx="2">
                  <c:v>9000</c:v>
                </c:pt>
                <c:pt idx="3">
                  <c:v>4000</c:v>
                </c:pt>
                <c:pt idx="4">
                  <c:v>3000</c:v>
                </c:pt>
                <c:pt idx="5">
                  <c:v>3600</c:v>
                </c:pt>
                <c:pt idx="6">
                  <c:v>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1-4541-9919-597D51453D43}"/>
            </c:ext>
          </c:extLst>
        </c:ser>
        <c:ser>
          <c:idx val="1"/>
          <c:order val="1"/>
          <c:tx>
            <c:strRef>
              <c:f>Budget!$D$5</c:f>
              <c:strCache>
                <c:ptCount val="1"/>
                <c:pt idx="0">
                  <c:v>Verbraucht</c:v>
                </c:pt>
              </c:strCache>
            </c:strRef>
          </c:tx>
          <c:spPr>
            <a:solidFill>
              <a:srgbClr val="1E7B4F"/>
            </a:solidFill>
            <a:ln>
              <a:noFill/>
            </a:ln>
            <a:effectLst/>
          </c:spPr>
          <c:invertIfNegative val="0"/>
          <c:cat>
            <c:strRef>
              <c:f>Budget!$A$6:$A$12</c:f>
              <c:strCache>
                <c:ptCount val="7"/>
                <c:pt idx="0">
                  <c:v>Büromaterial</c:v>
                </c:pt>
                <c:pt idx="1">
                  <c:v>Software</c:v>
                </c:pt>
                <c:pt idx="2">
                  <c:v>Reisekosten</c:v>
                </c:pt>
                <c:pt idx="3">
                  <c:v>Fortbildung</c:v>
                </c:pt>
                <c:pt idx="4">
                  <c:v>Bewirtung</c:v>
                </c:pt>
                <c:pt idx="5">
                  <c:v>Versicherungen</c:v>
                </c:pt>
                <c:pt idx="6">
                  <c:v>Marketing</c:v>
                </c:pt>
              </c:strCache>
            </c:strRef>
          </c:cat>
          <c:val>
            <c:numRef>
              <c:f>Budget!$D$6:$D$12</c:f>
              <c:numCache>
                <c:formatCode>#,##0\ "€"</c:formatCode>
                <c:ptCount val="7"/>
                <c:pt idx="0">
                  <c:v>540</c:v>
                </c:pt>
                <c:pt idx="1">
                  <c:v>1520</c:v>
                </c:pt>
                <c:pt idx="2">
                  <c:v>3990</c:v>
                </c:pt>
                <c:pt idx="3">
                  <c:v>1290</c:v>
                </c:pt>
                <c:pt idx="4">
                  <c:v>690</c:v>
                </c:pt>
                <c:pt idx="5">
                  <c:v>3480</c:v>
                </c:pt>
                <c:pt idx="6">
                  <c:v>2390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91-4541-9919-597D51453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39795023"/>
        <c:axId val="1160717935"/>
      </c:barChart>
      <c:catAx>
        <c:axId val="123979502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0717935"/>
        <c:crosses val="autoZero"/>
        <c:auto val="1"/>
        <c:lblAlgn val="ctr"/>
        <c:lblOffset val="100"/>
        <c:noMultiLvlLbl val="0"/>
      </c:catAx>
      <c:valAx>
        <c:axId val="116071793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39795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15</xdr:col>
      <xdr:colOff>706120</xdr:colOff>
      <xdr:row>21</xdr:row>
      <xdr:rowOff>10160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74EBB15-0601-C494-05DE-CA1ED33F4B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BB6B8C-4E24-4815-916D-8DE667EDB7CF}" name="Plan" displayName="Plan" ref="A5:H13" totalsRowCount="1">
  <autoFilter ref="A5:H12" xr:uid="{29BB6B8C-4E24-4815-916D-8DE667EDB7CF}"/>
  <tableColumns count="8">
    <tableColumn id="1" xr3:uid="{6C2FF01B-B0A2-4FA0-89B7-B864699727CD}" name="Kategorie" totalsRowLabel="Summe" dataDxfId="17"/>
    <tableColumn id="2" xr3:uid="{9B17CBE5-36D4-4F57-B2F1-10DD80AE7B82}" name="Art" dataDxfId="16"/>
    <tableColumn id="3" xr3:uid="{F80A96C8-CF7A-464D-BD72-5149176546AD}" name="Jahresbudget" totalsRowFunction="sum" dataDxfId="15"/>
    <tableColumn id="4" xr3:uid="{807322D5-E9BF-4494-BDC3-1DA5C92AB06F}" name="Verbraucht" totalsRowFunction="sum" dataDxfId="14">
      <calculatedColumnFormula>SUMIFS(Ausgaben[Betrag],Ausgaben[Kategorie],Plan[[#This Row],[Kategorie]],Ausgaben[Datum],"&gt;="&amp;DATE(YEAR($B$2),1,1),Ausgaben[Datum],"&lt;="&amp;$B$2)</calculatedColumnFormula>
    </tableColumn>
    <tableColumn id="5" xr3:uid="{A69882F6-38D5-4180-BAA5-AC7EEFF918EC}" name="Rest" totalsRowFunction="sum" dataDxfId="13">
      <calculatedColumnFormula>Plan[[#This Row],[Jahresbudget]]-Plan[[#This Row],[Verbraucht]]</calculatedColumnFormula>
    </tableColumn>
    <tableColumn id="6" xr3:uid="{2765B344-65DF-4C7F-A8AE-9982AB3208D4}" name="Verbraucht %" totalsRowFunction="custom" dataDxfId="12">
      <calculatedColumnFormula>IF(N(Plan[[#This Row],[Jahresbudget]])=0,0,Plan[[#This Row],[Verbraucht]]/Plan[[#This Row],[Jahresbudget]])</calculatedColumnFormula>
      <totalsRowFormula>IF(Plan[[#Totals],[Jahresbudget]]=0,0,Plan[[#Totals],[Verbraucht]]/Plan[[#Totals],[Jahresbudget]])</totalsRowFormula>
    </tableColumn>
    <tableColumn id="7" xr3:uid="{BE5330C4-22CC-45D9-8C18-D2517B43CBA8}" name="Hochrechnung" totalsRowFunction="sum" dataDxfId="11">
      <calculatedColumnFormula>IF(Plan[[#This Row],[Art]]="einmalig",Plan[[#This Row],[Verbraucht]],IFERROR(Plan[[#This Row],[Verbraucht]]/(($B$2-DATE(YEAR($B$2),1,1)+1)/(DATE(YEAR($B$2)+1,1,1)-DATE(YEAR($B$2),1,1))),0))</calculatedColumnFormula>
    </tableColumn>
    <tableColumn id="8" xr3:uid="{74792A06-190D-472E-AD81-56334FF2E24C}" name="Status" dataDxfId="10">
      <calculatedColumnFormula>IF(Plan[[#This Row],[Kategorie]]="","",IF(Plan[[#This Row],[Verbraucht]]&gt;Plan[[#This Row],[Jahresbudget]],"überschritten",IF(Plan[[#This Row],[Hochrechnung]]&gt;Plan[[#This Row],[Jahresbudget]],"Achtung","im Plan")))</calculatedColumnFormula>
    </tableColumn>
  </tableColumns>
  <tableStyleInfo name="ExcelMitCopilo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551568-3031-4A6E-A49D-A3032946A3B2}" name="Ausgaben" displayName="Ausgaben" ref="A3:D24" totalsRowShown="0" dataDxfId="9">
  <autoFilter ref="A3:D24" xr:uid="{D0551568-3031-4A6E-A49D-A3032946A3B2}"/>
  <tableColumns count="4">
    <tableColumn id="1" xr3:uid="{A9CED99E-AADC-42E8-926C-AAA7B9DA34A8}" name="Datum" dataDxfId="8"/>
    <tableColumn id="2" xr3:uid="{5574F31C-35CF-4F1A-A7B1-446A781C0E83}" name="Kategorie" dataDxfId="7"/>
    <tableColumn id="3" xr3:uid="{CF12BFE9-0E66-422F-A30E-63C53DD32450}" name="Betrag" dataDxfId="6"/>
    <tableColumn id="4" xr3:uid="{4A58AFE2-12C0-4A3F-96AA-D74AC653D0CE}" name="Beschreibung" dataDxfId="5"/>
  </tableColumns>
  <tableStyleInfo name="ExcelMitCopilot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671E-BE2D-4342-8705-6D76D9CAD174}">
  <sheetPr>
    <pageSetUpPr fitToPage="1"/>
  </sheetPr>
  <dimension ref="B2:C32"/>
  <sheetViews>
    <sheetView showGridLines="0" tabSelected="1" workbookViewId="0"/>
  </sheetViews>
  <sheetFormatPr baseColWidth="10" defaultRowHeight="14.4" x14ac:dyDescent="0.3"/>
  <cols>
    <col min="1" max="1" width="3.77734375" customWidth="1"/>
    <col min="2" max="2" width="24.77734375" customWidth="1"/>
    <col min="3" max="3" width="92.77734375" customWidth="1"/>
  </cols>
  <sheetData>
    <row r="2" spans="2:3" x14ac:dyDescent="0.3">
      <c r="B2" s="1" t="s">
        <v>0</v>
      </c>
    </row>
    <row r="3" spans="2:3" ht="34.049999999999997" customHeight="1" x14ac:dyDescent="0.55000000000000004">
      <c r="B3" s="2" t="s">
        <v>1</v>
      </c>
    </row>
    <row r="4" spans="2:3" ht="34.049999999999997" customHeight="1" x14ac:dyDescent="0.3">
      <c r="B4" s="35" t="s">
        <v>2</v>
      </c>
      <c r="C4" s="36"/>
    </row>
    <row r="6" spans="2:3" ht="15.6" x14ac:dyDescent="0.3">
      <c r="B6" s="4" t="s">
        <v>3</v>
      </c>
      <c r="C6" s="4"/>
    </row>
    <row r="7" spans="2:3" ht="28.8" x14ac:dyDescent="0.3">
      <c r="B7" s="6" t="s">
        <v>4</v>
      </c>
      <c r="C7" s="3" t="s">
        <v>5</v>
      </c>
    </row>
    <row r="8" spans="2:3" ht="28.8" x14ac:dyDescent="0.3">
      <c r="B8" s="6" t="s">
        <v>6</v>
      </c>
      <c r="C8" s="3" t="s">
        <v>7</v>
      </c>
    </row>
    <row r="9" spans="2:3" x14ac:dyDescent="0.3">
      <c r="B9" s="6" t="s">
        <v>8</v>
      </c>
      <c r="C9" s="3" t="s">
        <v>9</v>
      </c>
    </row>
    <row r="10" spans="2:3" x14ac:dyDescent="0.3">
      <c r="B10" s="6" t="s">
        <v>10</v>
      </c>
      <c r="C10" s="3" t="s">
        <v>11</v>
      </c>
    </row>
    <row r="11" spans="2:3" x14ac:dyDescent="0.3">
      <c r="B11" s="6" t="s">
        <v>12</v>
      </c>
      <c r="C11" s="3" t="s">
        <v>13</v>
      </c>
    </row>
    <row r="13" spans="2:3" ht="15.6" x14ac:dyDescent="0.3">
      <c r="B13" s="7" t="s">
        <v>14</v>
      </c>
      <c r="C13" s="4"/>
    </row>
    <row r="14" spans="2:3" x14ac:dyDescent="0.3">
      <c r="B14" s="8" t="s">
        <v>15</v>
      </c>
      <c r="C14" t="s">
        <v>16</v>
      </c>
    </row>
    <row r="15" spans="2:3" x14ac:dyDescent="0.3">
      <c r="B15" s="9" t="s">
        <v>17</v>
      </c>
      <c r="C15" t="s">
        <v>18</v>
      </c>
    </row>
    <row r="16" spans="2:3" x14ac:dyDescent="0.3">
      <c r="B16" s="10" t="s">
        <v>19</v>
      </c>
      <c r="C16" s="5" t="s">
        <v>20</v>
      </c>
    </row>
    <row r="18" spans="2:3" ht="15.6" x14ac:dyDescent="0.3">
      <c r="B18" s="4" t="s">
        <v>21</v>
      </c>
      <c r="C18" s="4"/>
    </row>
    <row r="19" spans="2:3" ht="28.8" x14ac:dyDescent="0.3">
      <c r="B19" s="11" t="s">
        <v>22</v>
      </c>
      <c r="C19" s="3" t="s">
        <v>23</v>
      </c>
    </row>
    <row r="20" spans="2:3" ht="28.8" x14ac:dyDescent="0.3">
      <c r="B20" s="11" t="s">
        <v>22</v>
      </c>
      <c r="C20" s="3" t="s">
        <v>24</v>
      </c>
    </row>
    <row r="21" spans="2:3" ht="28.8" x14ac:dyDescent="0.3">
      <c r="B21" s="11" t="s">
        <v>22</v>
      </c>
      <c r="C21" s="3" t="s">
        <v>25</v>
      </c>
    </row>
    <row r="23" spans="2:3" ht="15.6" x14ac:dyDescent="0.3">
      <c r="B23" s="4" t="s">
        <v>26</v>
      </c>
      <c r="C23" s="4"/>
    </row>
    <row r="24" spans="2:3" ht="43.2" x14ac:dyDescent="0.3">
      <c r="C24" s="5" t="s">
        <v>27</v>
      </c>
    </row>
    <row r="25" spans="2:3" ht="52.8" x14ac:dyDescent="0.3">
      <c r="C25" s="12" t="s">
        <v>28</v>
      </c>
    </row>
    <row r="26" spans="2:3" ht="57.6" x14ac:dyDescent="0.3">
      <c r="C26" s="13" t="s">
        <v>29</v>
      </c>
    </row>
    <row r="28" spans="2:3" ht="15.6" x14ac:dyDescent="0.3">
      <c r="B28" s="4" t="s">
        <v>30</v>
      </c>
      <c r="C28" s="4"/>
    </row>
    <row r="29" spans="2:3" ht="28.8" x14ac:dyDescent="0.3">
      <c r="C29" s="5" t="s">
        <v>31</v>
      </c>
    </row>
    <row r="30" spans="2:3" x14ac:dyDescent="0.3">
      <c r="C30" s="14" t="s">
        <v>32</v>
      </c>
    </row>
    <row r="32" spans="2:3" x14ac:dyDescent="0.3">
      <c r="B32" s="15" t="s">
        <v>33</v>
      </c>
    </row>
  </sheetData>
  <mergeCells count="1">
    <mergeCell ref="B4:C4"/>
  </mergeCells>
  <printOptions horizontalCentered="1"/>
  <pageMargins left="0.59055118110236215" right="0.59055118110236215" top="0.70866141732283472" bottom="0.70866141732283472" header="0.3" footer="0.3"/>
  <pageSetup paperSize="9" scale="74" fitToHeight="0" orientation="portrait" r:id="rId1"/>
  <headerFooter>
    <oddFooter>&amp;C&amp;8Excel mit Copilot 2027&amp;L&amp;8&amp;R&amp;8Seite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DD473-D7CF-4B9C-BC8A-56E3F8C20244}">
  <sheetPr>
    <pageSetUpPr fitToPage="1"/>
  </sheetPr>
  <dimension ref="A1:J40"/>
  <sheetViews>
    <sheetView workbookViewId="0">
      <pane ySplit="5" topLeftCell="A6" activePane="bottomLeft" state="frozenSplit"/>
      <selection pane="bottomLeft"/>
    </sheetView>
  </sheetViews>
  <sheetFormatPr baseColWidth="10" defaultRowHeight="14.4" x14ac:dyDescent="0.3"/>
  <cols>
    <col min="1" max="1" width="18.77734375" customWidth="1"/>
    <col min="2" max="2" width="11.77734375" customWidth="1"/>
    <col min="3" max="5" width="13.77734375" customWidth="1"/>
    <col min="6" max="6" width="12.77734375" customWidth="1"/>
    <col min="7" max="7" width="14.77734375" customWidth="1"/>
    <col min="8" max="8" width="13.77734375" customWidth="1"/>
  </cols>
  <sheetData>
    <row r="1" spans="1:10" ht="30" customHeight="1" x14ac:dyDescent="0.45">
      <c r="A1" s="16" t="str">
        <f>"Budget "&amp;YEAR(B2)</f>
        <v>Budget 2027</v>
      </c>
      <c r="J1" s="27" t="s">
        <v>50</v>
      </c>
    </row>
    <row r="2" spans="1:10" x14ac:dyDescent="0.3">
      <c r="A2" s="17" t="s">
        <v>34</v>
      </c>
      <c r="B2" s="19">
        <v>46477</v>
      </c>
      <c r="C2" s="14" t="str">
        <f>"Jahr zu "&amp;TEXT((B2-DATE(YEAR(B2),1,1)+1)/(DATE(YEAR(B2)+1,1,1)-DATE(YEAR(B2),1,1)),"0 %")&amp;" vorbei"</f>
        <v>Jahr zu 25 % vorbei</v>
      </c>
      <c r="E2" s="17" t="s">
        <v>61</v>
      </c>
      <c r="F2" t="str">
        <f>_xlfn.LET(_xlpm.alle_,SUMIFS(Ausgaben[Betrag],Ausgaben[Datum],"&gt;="&amp;DATE(YEAR($B$2),1,1),Ausgaben[Datum],"&lt;="&amp;$B$2),_xlpm.diff_,_xlpm.alle_-SUM(Plan[Verbraucht]),IF(ABS(_xlpm.diff_)&lt;0.005,"OK, alle Ausgaben zugeordnet","Achtung: "&amp;TEXT(_xlpm.diff_,"#.##0,00 €")&amp;" ohne passende Kategorie"))</f>
        <v>Achtung: 850,00 € ohne passende Kategorie</v>
      </c>
      <c r="J2" s="27" t="s">
        <v>44</v>
      </c>
    </row>
    <row r="5" spans="1:10" x14ac:dyDescent="0.3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</row>
    <row r="6" spans="1:10" x14ac:dyDescent="0.3">
      <c r="A6" s="18" t="s">
        <v>43</v>
      </c>
      <c r="B6" s="18" t="s">
        <v>44</v>
      </c>
      <c r="C6" s="26">
        <v>2400</v>
      </c>
      <c r="D6" s="24">
        <f>SUMIFS(Ausgaben[Betrag],Ausgaben[Kategorie],Plan[[#This Row],[Kategorie]],Ausgaben[Datum],"&gt;="&amp;DATE(YEAR($B$2),1,1),Ausgaben[Datum],"&lt;="&amp;$B$2)</f>
        <v>540</v>
      </c>
      <c r="E6" s="24">
        <f>Plan[[#This Row],[Jahresbudget]]-Plan[[#This Row],[Verbraucht]]</f>
        <v>1860</v>
      </c>
      <c r="F6" s="25">
        <f>IF(N(Plan[[#This Row],[Jahresbudget]])=0,0,Plan[[#This Row],[Verbraucht]]/Plan[[#This Row],[Jahresbudget]])</f>
        <v>0.22500000000000001</v>
      </c>
      <c r="G6" s="24">
        <f>IF(Plan[[#This Row],[Art]]="einmalig",Plan[[#This Row],[Verbraucht]],IFERROR(Plan[[#This Row],[Verbraucht]]/(($B$2-DATE(YEAR($B$2),1,1)+1)/(DATE(YEAR($B$2)+1,1,1)-DATE(YEAR($B$2),1,1))),0))</f>
        <v>2190</v>
      </c>
      <c r="H6" s="28" t="str">
        <f>IF(Plan[[#This Row],[Kategorie]]="","",IF(Plan[[#This Row],[Verbraucht]]&gt;Plan[[#This Row],[Jahresbudget]],"überschritten",IF(Plan[[#This Row],[Hochrechnung]]&gt;Plan[[#This Row],[Jahresbudget]],"Achtung","im Plan")))</f>
        <v>im Plan</v>
      </c>
    </row>
    <row r="7" spans="1:10" x14ac:dyDescent="0.3">
      <c r="A7" s="18" t="s">
        <v>45</v>
      </c>
      <c r="B7" s="18" t="s">
        <v>44</v>
      </c>
      <c r="C7" s="26">
        <v>6000</v>
      </c>
      <c r="D7" s="24">
        <f>SUMIFS(Ausgaben[Betrag],Ausgaben[Kategorie],Plan[[#This Row],[Kategorie]],Ausgaben[Datum],"&gt;="&amp;DATE(YEAR($B$2),1,1),Ausgaben[Datum],"&lt;="&amp;$B$2)</f>
        <v>1520</v>
      </c>
      <c r="E7" s="24">
        <f>Plan[[#This Row],[Jahresbudget]]-Plan[[#This Row],[Verbraucht]]</f>
        <v>4480</v>
      </c>
      <c r="F7" s="25">
        <f>IF(N(Plan[[#This Row],[Jahresbudget]])=0,0,Plan[[#This Row],[Verbraucht]]/Plan[[#This Row],[Jahresbudget]])</f>
        <v>0.25333333333333335</v>
      </c>
      <c r="G7" s="24">
        <f>IF(Plan[[#This Row],[Art]]="einmalig",Plan[[#This Row],[Verbraucht]],IFERROR(Plan[[#This Row],[Verbraucht]]/(($B$2-DATE(YEAR($B$2),1,1)+1)/(DATE(YEAR($B$2)+1,1,1)-DATE(YEAR($B$2),1,1))),0))</f>
        <v>6164.4444444444443</v>
      </c>
      <c r="H7" s="28" t="str">
        <f>IF(Plan[[#This Row],[Kategorie]]="","",IF(Plan[[#This Row],[Verbraucht]]&gt;Plan[[#This Row],[Jahresbudget]],"überschritten",IF(Plan[[#This Row],[Hochrechnung]]&gt;Plan[[#This Row],[Jahresbudget]],"Achtung","im Plan")))</f>
        <v>Achtung</v>
      </c>
    </row>
    <row r="8" spans="1:10" x14ac:dyDescent="0.3">
      <c r="A8" s="18" t="s">
        <v>46</v>
      </c>
      <c r="B8" s="18" t="s">
        <v>44</v>
      </c>
      <c r="C8" s="26">
        <v>9000</v>
      </c>
      <c r="D8" s="24">
        <f>SUMIFS(Ausgaben[Betrag],Ausgaben[Kategorie],Plan[[#This Row],[Kategorie]],Ausgaben[Datum],"&gt;="&amp;DATE(YEAR($B$2),1,1),Ausgaben[Datum],"&lt;="&amp;$B$2)</f>
        <v>3990</v>
      </c>
      <c r="E8" s="24">
        <f>Plan[[#This Row],[Jahresbudget]]-Plan[[#This Row],[Verbraucht]]</f>
        <v>5010</v>
      </c>
      <c r="F8" s="25">
        <f>IF(N(Plan[[#This Row],[Jahresbudget]])=0,0,Plan[[#This Row],[Verbraucht]]/Plan[[#This Row],[Jahresbudget]])</f>
        <v>0.44333333333333336</v>
      </c>
      <c r="G8" s="24">
        <f>IF(Plan[[#This Row],[Art]]="einmalig",Plan[[#This Row],[Verbraucht]],IFERROR(Plan[[#This Row],[Verbraucht]]/(($B$2-DATE(YEAR($B$2),1,1)+1)/(DATE(YEAR($B$2)+1,1,1)-DATE(YEAR($B$2),1,1))),0))</f>
        <v>16181.666666666668</v>
      </c>
      <c r="H8" s="28" t="str">
        <f>IF(Plan[[#This Row],[Kategorie]]="","",IF(Plan[[#This Row],[Verbraucht]]&gt;Plan[[#This Row],[Jahresbudget]],"überschritten",IF(Plan[[#This Row],[Hochrechnung]]&gt;Plan[[#This Row],[Jahresbudget]],"Achtung","im Plan")))</f>
        <v>Achtung</v>
      </c>
    </row>
    <row r="9" spans="1:10" x14ac:dyDescent="0.3">
      <c r="A9" s="18" t="s">
        <v>47</v>
      </c>
      <c r="B9" s="18" t="s">
        <v>44</v>
      </c>
      <c r="C9" s="26">
        <v>4000</v>
      </c>
      <c r="D9" s="24">
        <f>SUMIFS(Ausgaben[Betrag],Ausgaben[Kategorie],Plan[[#This Row],[Kategorie]],Ausgaben[Datum],"&gt;="&amp;DATE(YEAR($B$2),1,1),Ausgaben[Datum],"&lt;="&amp;$B$2)</f>
        <v>1290</v>
      </c>
      <c r="E9" s="24">
        <f>Plan[[#This Row],[Jahresbudget]]-Plan[[#This Row],[Verbraucht]]</f>
        <v>2710</v>
      </c>
      <c r="F9" s="25">
        <f>IF(N(Plan[[#This Row],[Jahresbudget]])=0,0,Plan[[#This Row],[Verbraucht]]/Plan[[#This Row],[Jahresbudget]])</f>
        <v>0.32250000000000001</v>
      </c>
      <c r="G9" s="24">
        <f>IF(Plan[[#This Row],[Art]]="einmalig",Plan[[#This Row],[Verbraucht]],IFERROR(Plan[[#This Row],[Verbraucht]]/(($B$2-DATE(YEAR($B$2),1,1)+1)/(DATE(YEAR($B$2)+1,1,1)-DATE(YEAR($B$2),1,1))),0))</f>
        <v>5231.666666666667</v>
      </c>
      <c r="H9" s="28" t="str">
        <f>IF(Plan[[#This Row],[Kategorie]]="","",IF(Plan[[#This Row],[Verbraucht]]&gt;Plan[[#This Row],[Jahresbudget]],"überschritten",IF(Plan[[#This Row],[Hochrechnung]]&gt;Plan[[#This Row],[Jahresbudget]],"Achtung","im Plan")))</f>
        <v>Achtung</v>
      </c>
    </row>
    <row r="10" spans="1:10" x14ac:dyDescent="0.3">
      <c r="A10" s="18" t="s">
        <v>48</v>
      </c>
      <c r="B10" s="18" t="s">
        <v>44</v>
      </c>
      <c r="C10" s="26">
        <v>3000</v>
      </c>
      <c r="D10" s="24">
        <f>SUMIFS(Ausgaben[Betrag],Ausgaben[Kategorie],Plan[[#This Row],[Kategorie]],Ausgaben[Datum],"&gt;="&amp;DATE(YEAR($B$2),1,1),Ausgaben[Datum],"&lt;="&amp;$B$2)</f>
        <v>690</v>
      </c>
      <c r="E10" s="24">
        <f>Plan[[#This Row],[Jahresbudget]]-Plan[[#This Row],[Verbraucht]]</f>
        <v>2310</v>
      </c>
      <c r="F10" s="25">
        <f>IF(N(Plan[[#This Row],[Jahresbudget]])=0,0,Plan[[#This Row],[Verbraucht]]/Plan[[#This Row],[Jahresbudget]])</f>
        <v>0.23</v>
      </c>
      <c r="G10" s="24">
        <f>IF(Plan[[#This Row],[Art]]="einmalig",Plan[[#This Row],[Verbraucht]],IFERROR(Plan[[#This Row],[Verbraucht]]/(($B$2-DATE(YEAR($B$2),1,1)+1)/(DATE(YEAR($B$2)+1,1,1)-DATE(YEAR($B$2),1,1))),0))</f>
        <v>2798.3333333333335</v>
      </c>
      <c r="H10" s="28" t="str">
        <f>IF(Plan[[#This Row],[Kategorie]]="","",IF(Plan[[#This Row],[Verbraucht]]&gt;Plan[[#This Row],[Jahresbudget]],"überschritten",IF(Plan[[#This Row],[Hochrechnung]]&gt;Plan[[#This Row],[Jahresbudget]],"Achtung","im Plan")))</f>
        <v>im Plan</v>
      </c>
    </row>
    <row r="11" spans="1:10" x14ac:dyDescent="0.3">
      <c r="A11" s="18" t="s">
        <v>49</v>
      </c>
      <c r="B11" s="18" t="s">
        <v>50</v>
      </c>
      <c r="C11" s="26">
        <v>3600</v>
      </c>
      <c r="D11" s="24">
        <f>SUMIFS(Ausgaben[Betrag],Ausgaben[Kategorie],Plan[[#This Row],[Kategorie]],Ausgaben[Datum],"&gt;="&amp;DATE(YEAR($B$2),1,1),Ausgaben[Datum],"&lt;="&amp;$B$2)</f>
        <v>3480</v>
      </c>
      <c r="E11" s="24">
        <f>Plan[[#This Row],[Jahresbudget]]-Plan[[#This Row],[Verbraucht]]</f>
        <v>120</v>
      </c>
      <c r="F11" s="25">
        <f>IF(N(Plan[[#This Row],[Jahresbudget]])=0,0,Plan[[#This Row],[Verbraucht]]/Plan[[#This Row],[Jahresbudget]])</f>
        <v>0.96666666666666667</v>
      </c>
      <c r="G11" s="24">
        <f>IF(Plan[[#This Row],[Art]]="einmalig",Plan[[#This Row],[Verbraucht]],IFERROR(Plan[[#This Row],[Verbraucht]]/(($B$2-DATE(YEAR($B$2),1,1)+1)/(DATE(YEAR($B$2)+1,1,1)-DATE(YEAR($B$2),1,1))),0))</f>
        <v>3480</v>
      </c>
      <c r="H11" s="28" t="str">
        <f>IF(Plan[[#This Row],[Kategorie]]="","",IF(Plan[[#This Row],[Verbraucht]]&gt;Plan[[#This Row],[Jahresbudget]],"überschritten",IF(Plan[[#This Row],[Hochrechnung]]&gt;Plan[[#This Row],[Jahresbudget]],"Achtung","im Plan")))</f>
        <v>im Plan</v>
      </c>
    </row>
    <row r="12" spans="1:10" x14ac:dyDescent="0.3">
      <c r="A12" s="18" t="s">
        <v>51</v>
      </c>
      <c r="B12" s="18" t="s">
        <v>44</v>
      </c>
      <c r="C12" s="26">
        <v>7500</v>
      </c>
      <c r="D12" s="24">
        <f>SUMIFS(Ausgaben[Betrag],Ausgaben[Kategorie],Plan[[#This Row],[Kategorie]],Ausgaben[Datum],"&gt;="&amp;DATE(YEAR($B$2),1,1),Ausgaben[Datum],"&lt;="&amp;$B$2)</f>
        <v>2390</v>
      </c>
      <c r="E12" s="24">
        <f>Plan[[#This Row],[Jahresbudget]]-Plan[[#This Row],[Verbraucht]]</f>
        <v>5110</v>
      </c>
      <c r="F12" s="25">
        <f>IF(N(Plan[[#This Row],[Jahresbudget]])=0,0,Plan[[#This Row],[Verbraucht]]/Plan[[#This Row],[Jahresbudget]])</f>
        <v>0.31866666666666665</v>
      </c>
      <c r="G12" s="24">
        <f>IF(Plan[[#This Row],[Art]]="einmalig",Plan[[#This Row],[Verbraucht]],IFERROR(Plan[[#This Row],[Verbraucht]]/(($B$2-DATE(YEAR($B$2),1,1)+1)/(DATE(YEAR($B$2)+1,1,1)-DATE(YEAR($B$2),1,1))),0))</f>
        <v>9692.7777777777792</v>
      </c>
      <c r="H12" s="28" t="str">
        <f>IF(Plan[[#This Row],[Kategorie]]="","",IF(Plan[[#This Row],[Verbraucht]]&gt;Plan[[#This Row],[Jahresbudget]],"überschritten",IF(Plan[[#This Row],[Hochrechnung]]&gt;Plan[[#This Row],[Jahresbudget]],"Achtung","im Plan")))</f>
        <v>Achtung</v>
      </c>
    </row>
    <row r="13" spans="1:10" x14ac:dyDescent="0.3">
      <c r="A13" t="s">
        <v>60</v>
      </c>
      <c r="C13" s="24">
        <f>SUBTOTAL(109,Plan[Jahresbudget])</f>
        <v>35500</v>
      </c>
      <c r="D13" s="24">
        <f>SUBTOTAL(109,Plan[Verbraucht])</f>
        <v>13900</v>
      </c>
      <c r="E13" s="24">
        <f>SUBTOTAL(109,Plan[Rest])</f>
        <v>21600</v>
      </c>
      <c r="F13" s="25">
        <f>IF(Plan[[#Totals],[Jahresbudget]]=0,0,Plan[[#Totals],[Verbraucht]]/Plan[[#Totals],[Jahresbudget]])</f>
        <v>0.39154929577464787</v>
      </c>
      <c r="G13" s="24">
        <f>SUBTOTAL(109,Plan[Hochrechnung])</f>
        <v>45738.888888888891</v>
      </c>
    </row>
    <row r="14" spans="1:10" x14ac:dyDescent="0.3">
      <c r="C14" s="24"/>
      <c r="D14" s="24"/>
      <c r="E14" s="24"/>
      <c r="F14" s="25"/>
      <c r="G14" s="24"/>
    </row>
    <row r="15" spans="1:10" x14ac:dyDescent="0.3">
      <c r="C15" s="24"/>
      <c r="D15" s="24"/>
      <c r="E15" s="24"/>
      <c r="F15" s="25"/>
      <c r="G15" s="24"/>
    </row>
    <row r="16" spans="1:10" x14ac:dyDescent="0.3">
      <c r="C16" s="24"/>
      <c r="D16" s="24"/>
      <c r="E16" s="24"/>
      <c r="F16" s="25"/>
      <c r="G16" s="24"/>
    </row>
    <row r="17" spans="3:7" x14ac:dyDescent="0.3">
      <c r="C17" s="24"/>
      <c r="D17" s="24"/>
      <c r="E17" s="24"/>
      <c r="F17" s="25"/>
      <c r="G17" s="24"/>
    </row>
    <row r="18" spans="3:7" x14ac:dyDescent="0.3">
      <c r="C18" s="24"/>
      <c r="D18" s="24"/>
      <c r="E18" s="24"/>
      <c r="F18" s="25"/>
      <c r="G18" s="24"/>
    </row>
    <row r="19" spans="3:7" x14ac:dyDescent="0.3">
      <c r="C19" s="24"/>
      <c r="D19" s="24"/>
      <c r="E19" s="24"/>
      <c r="F19" s="25"/>
      <c r="G19" s="24"/>
    </row>
    <row r="20" spans="3:7" x14ac:dyDescent="0.3">
      <c r="C20" s="24"/>
      <c r="D20" s="24"/>
      <c r="E20" s="24"/>
      <c r="F20" s="25"/>
      <c r="G20" s="24"/>
    </row>
    <row r="21" spans="3:7" x14ac:dyDescent="0.3">
      <c r="C21" s="24"/>
      <c r="D21" s="24"/>
      <c r="E21" s="24"/>
      <c r="F21" s="25"/>
      <c r="G21" s="24"/>
    </row>
    <row r="22" spans="3:7" x14ac:dyDescent="0.3">
      <c r="C22" s="24"/>
      <c r="D22" s="24"/>
      <c r="E22" s="24"/>
      <c r="F22" s="25"/>
      <c r="G22" s="24"/>
    </row>
    <row r="23" spans="3:7" x14ac:dyDescent="0.3">
      <c r="C23" s="24"/>
      <c r="D23" s="24"/>
      <c r="E23" s="24"/>
      <c r="F23" s="25"/>
      <c r="G23" s="24"/>
    </row>
    <row r="24" spans="3:7" x14ac:dyDescent="0.3">
      <c r="C24" s="24"/>
      <c r="D24" s="24"/>
      <c r="E24" s="24"/>
      <c r="F24" s="25"/>
      <c r="G24" s="24"/>
    </row>
    <row r="25" spans="3:7" x14ac:dyDescent="0.3">
      <c r="C25" s="24"/>
      <c r="D25" s="24"/>
      <c r="E25" s="24"/>
      <c r="F25" s="25"/>
      <c r="G25" s="24"/>
    </row>
    <row r="26" spans="3:7" x14ac:dyDescent="0.3">
      <c r="C26" s="24"/>
      <c r="D26" s="24"/>
      <c r="E26" s="24"/>
      <c r="F26" s="25"/>
      <c r="G26" s="24"/>
    </row>
    <row r="27" spans="3:7" x14ac:dyDescent="0.3">
      <c r="C27" s="24"/>
      <c r="D27" s="24"/>
      <c r="E27" s="24"/>
      <c r="F27" s="25"/>
      <c r="G27" s="24"/>
    </row>
    <row r="28" spans="3:7" x14ac:dyDescent="0.3">
      <c r="C28" s="24"/>
      <c r="D28" s="24"/>
      <c r="E28" s="24"/>
      <c r="F28" s="25"/>
      <c r="G28" s="24"/>
    </row>
    <row r="29" spans="3:7" x14ac:dyDescent="0.3">
      <c r="C29" s="24"/>
      <c r="D29" s="24"/>
      <c r="E29" s="24"/>
      <c r="F29" s="25"/>
      <c r="G29" s="24"/>
    </row>
    <row r="30" spans="3:7" x14ac:dyDescent="0.3">
      <c r="C30" s="24"/>
      <c r="D30" s="24"/>
      <c r="E30" s="24"/>
      <c r="F30" s="25"/>
      <c r="G30" s="24"/>
    </row>
    <row r="31" spans="3:7" x14ac:dyDescent="0.3">
      <c r="C31" s="24"/>
      <c r="D31" s="24"/>
      <c r="E31" s="24"/>
      <c r="F31" s="25"/>
      <c r="G31" s="24"/>
    </row>
    <row r="32" spans="3:7" x14ac:dyDescent="0.3">
      <c r="C32" s="24"/>
      <c r="D32" s="24"/>
      <c r="E32" s="24"/>
      <c r="F32" s="25"/>
      <c r="G32" s="24"/>
    </row>
    <row r="33" spans="3:7" x14ac:dyDescent="0.3">
      <c r="C33" s="24"/>
      <c r="D33" s="24"/>
      <c r="E33" s="24"/>
      <c r="F33" s="25"/>
      <c r="G33" s="24"/>
    </row>
    <row r="34" spans="3:7" x14ac:dyDescent="0.3">
      <c r="C34" s="24"/>
      <c r="D34" s="24"/>
      <c r="E34" s="24"/>
      <c r="F34" s="25"/>
      <c r="G34" s="24"/>
    </row>
    <row r="35" spans="3:7" x14ac:dyDescent="0.3">
      <c r="C35" s="24"/>
      <c r="D35" s="24"/>
      <c r="E35" s="24"/>
      <c r="F35" s="25"/>
      <c r="G35" s="24"/>
    </row>
    <row r="36" spans="3:7" x14ac:dyDescent="0.3">
      <c r="C36" s="24"/>
      <c r="D36" s="24"/>
      <c r="E36" s="24"/>
      <c r="F36" s="25"/>
      <c r="G36" s="24"/>
    </row>
    <row r="37" spans="3:7" x14ac:dyDescent="0.3">
      <c r="C37" s="24"/>
      <c r="D37" s="24"/>
      <c r="E37" s="24"/>
      <c r="F37" s="25"/>
      <c r="G37" s="24"/>
    </row>
    <row r="38" spans="3:7" x14ac:dyDescent="0.3">
      <c r="C38" s="24"/>
      <c r="D38" s="24"/>
      <c r="E38" s="24"/>
      <c r="F38" s="25"/>
      <c r="G38" s="24"/>
    </row>
    <row r="39" spans="3:7" x14ac:dyDescent="0.3">
      <c r="C39" s="24"/>
      <c r="D39" s="24"/>
      <c r="E39" s="24"/>
      <c r="F39" s="25"/>
      <c r="G39" s="24"/>
    </row>
    <row r="40" spans="3:7" x14ac:dyDescent="0.3">
      <c r="C40" s="24"/>
      <c r="D40" s="24"/>
      <c r="E40" s="24"/>
      <c r="F40" s="25"/>
      <c r="G40" s="24"/>
    </row>
  </sheetData>
  <conditionalFormatting sqref="F2">
    <cfRule type="expression" dxfId="4" priority="5">
      <formula>LEFT($F$2,2)="OK"</formula>
    </cfRule>
    <cfRule type="expression" dxfId="3" priority="6">
      <formula>LEFT($F$2,2)&lt;&gt;"OK"</formula>
    </cfRule>
  </conditionalFormatting>
  <conditionalFormatting sqref="F6:F12">
    <cfRule type="dataBar" priority="4">
      <dataBar>
        <cfvo type="num" val="0"/>
        <cfvo type="num" val="1"/>
        <color rgb="FFA8D8BE"/>
      </dataBar>
      <extLst>
        <ext xmlns:x14="http://schemas.microsoft.com/office/spreadsheetml/2009/9/main" uri="{B025F937-C7B1-47D3-B67F-A62EFF666E3E}">
          <x14:id>{7777D49C-46AA-489C-8DD7-224DD0C00FF5}</x14:id>
        </ext>
      </extLst>
    </cfRule>
  </conditionalFormatting>
  <conditionalFormatting sqref="H6:H12">
    <cfRule type="expression" dxfId="2" priority="1">
      <formula>$H6="überschritten"</formula>
    </cfRule>
    <cfRule type="expression" dxfId="1" priority="2">
      <formula>$H6="Achtung"</formula>
    </cfRule>
    <cfRule type="expression" dxfId="0" priority="3">
      <formula>$H6="im Plan"</formula>
    </cfRule>
  </conditionalFormatting>
  <dataValidations count="1">
    <dataValidation type="list" allowBlank="1" showInputMessage="1" showErrorMessage="1" sqref="B6:B12" xr:uid="{FE586D5E-4E4B-42DD-9CE4-9E0ACB7A40D8}">
      <formula1>$J$1:$J$2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5" orientation="landscape" r:id="rId1"/>
  <headerFooter>
    <oddFooter>&amp;C&amp;8Excel mit Copilot 2027&amp;L&amp;8&amp;R&amp;8Seite &amp;P von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777D49C-46AA-489C-8DD7-224DD0C00FF5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F6:F12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A0B3-7AB1-4EB0-9784-D7228EB157F0}">
  <sheetPr>
    <pageSetUpPr fitToPage="1"/>
  </sheetPr>
  <dimension ref="A1:D400"/>
  <sheetViews>
    <sheetView workbookViewId="0">
      <pane ySplit="3" topLeftCell="A4" activePane="bottomLeft" state="frozenSplit"/>
      <selection pane="bottomLeft"/>
    </sheetView>
  </sheetViews>
  <sheetFormatPr baseColWidth="10" defaultRowHeight="14.4" x14ac:dyDescent="0.3"/>
  <cols>
    <col min="1" max="1" width="12.77734375" customWidth="1"/>
    <col min="2" max="2" width="18.77734375" customWidth="1"/>
    <col min="3" max="3" width="12.77734375" customWidth="1"/>
    <col min="4" max="4" width="40.77734375" customWidth="1"/>
  </cols>
  <sheetData>
    <row r="1" spans="1:4" ht="30" customHeight="1" x14ac:dyDescent="0.45">
      <c r="A1" s="16" t="s">
        <v>52</v>
      </c>
    </row>
    <row r="3" spans="1:4" x14ac:dyDescent="0.3">
      <c r="A3" t="s">
        <v>53</v>
      </c>
      <c r="B3" t="s">
        <v>35</v>
      </c>
      <c r="C3" t="s">
        <v>54</v>
      </c>
      <c r="D3" t="s">
        <v>55</v>
      </c>
    </row>
    <row r="4" spans="1:4" x14ac:dyDescent="0.3">
      <c r="A4" s="22">
        <v>46390</v>
      </c>
      <c r="B4" s="18" t="s">
        <v>46</v>
      </c>
      <c r="C4" s="23">
        <v>890</v>
      </c>
      <c r="D4" s="18"/>
    </row>
    <row r="5" spans="1:4" x14ac:dyDescent="0.3">
      <c r="A5" s="22">
        <v>46394</v>
      </c>
      <c r="B5" s="18" t="s">
        <v>48</v>
      </c>
      <c r="C5" s="23">
        <v>200</v>
      </c>
      <c r="D5" s="18"/>
    </row>
    <row r="6" spans="1:4" x14ac:dyDescent="0.3">
      <c r="A6" s="22">
        <v>46397</v>
      </c>
      <c r="B6" s="18" t="s">
        <v>51</v>
      </c>
      <c r="C6" s="23">
        <v>550</v>
      </c>
      <c r="D6" s="18"/>
    </row>
    <row r="7" spans="1:4" x14ac:dyDescent="0.3">
      <c r="A7" s="22">
        <v>46399</v>
      </c>
      <c r="B7" s="18" t="s">
        <v>46</v>
      </c>
      <c r="C7" s="23">
        <v>300</v>
      </c>
      <c r="D7" s="18"/>
    </row>
    <row r="8" spans="1:4" x14ac:dyDescent="0.3">
      <c r="A8" s="22">
        <v>46402</v>
      </c>
      <c r="B8" s="18" t="s">
        <v>49</v>
      </c>
      <c r="C8" s="23">
        <v>3480</v>
      </c>
      <c r="D8" s="18" t="s">
        <v>56</v>
      </c>
    </row>
    <row r="9" spans="1:4" x14ac:dyDescent="0.3">
      <c r="A9" s="22">
        <v>46405</v>
      </c>
      <c r="B9" s="18" t="s">
        <v>43</v>
      </c>
      <c r="C9" s="23">
        <v>140</v>
      </c>
      <c r="D9" s="18"/>
    </row>
    <row r="10" spans="1:4" x14ac:dyDescent="0.3">
      <c r="A10" s="22">
        <v>46409</v>
      </c>
      <c r="B10" s="18" t="s">
        <v>45</v>
      </c>
      <c r="C10" s="23">
        <v>510</v>
      </c>
      <c r="D10" s="18"/>
    </row>
    <row r="11" spans="1:4" x14ac:dyDescent="0.3">
      <c r="A11" s="22">
        <v>46425</v>
      </c>
      <c r="B11" s="18" t="s">
        <v>45</v>
      </c>
      <c r="C11" s="23">
        <v>470</v>
      </c>
      <c r="D11" s="18"/>
    </row>
    <row r="12" spans="1:4" x14ac:dyDescent="0.3">
      <c r="A12" s="22">
        <v>46426</v>
      </c>
      <c r="B12" s="18" t="s">
        <v>46</v>
      </c>
      <c r="C12" s="23">
        <v>710</v>
      </c>
      <c r="D12" s="18"/>
    </row>
    <row r="13" spans="1:4" x14ac:dyDescent="0.3">
      <c r="A13" s="22">
        <v>46428</v>
      </c>
      <c r="B13" s="18" t="s">
        <v>47</v>
      </c>
      <c r="C13" s="23">
        <v>1290</v>
      </c>
      <c r="D13" s="18" t="s">
        <v>57</v>
      </c>
    </row>
    <row r="14" spans="1:4" x14ac:dyDescent="0.3">
      <c r="A14" s="22">
        <v>46430</v>
      </c>
      <c r="B14" s="18" t="s">
        <v>51</v>
      </c>
      <c r="C14" s="23">
        <v>810</v>
      </c>
      <c r="D14" s="18"/>
    </row>
    <row r="15" spans="1:4" x14ac:dyDescent="0.3">
      <c r="A15" s="22">
        <v>46430</v>
      </c>
      <c r="B15" s="18" t="s">
        <v>46</v>
      </c>
      <c r="C15" s="23">
        <v>730</v>
      </c>
      <c r="D15" s="18"/>
    </row>
    <row r="16" spans="1:4" x14ac:dyDescent="0.3">
      <c r="A16" s="22">
        <v>46434</v>
      </c>
      <c r="B16" s="18" t="s">
        <v>48</v>
      </c>
      <c r="C16" s="23">
        <v>180</v>
      </c>
      <c r="D16" s="18"/>
    </row>
    <row r="17" spans="1:4" x14ac:dyDescent="0.3">
      <c r="A17" s="22">
        <v>46442</v>
      </c>
      <c r="B17" s="18" t="s">
        <v>43</v>
      </c>
      <c r="C17" s="23">
        <v>240</v>
      </c>
      <c r="D17" s="18"/>
    </row>
    <row r="18" spans="1:4" x14ac:dyDescent="0.3">
      <c r="A18" s="22">
        <v>46449</v>
      </c>
      <c r="B18" s="18" t="s">
        <v>46</v>
      </c>
      <c r="C18" s="23">
        <v>770</v>
      </c>
      <c r="D18" s="18"/>
    </row>
    <row r="19" spans="1:4" x14ac:dyDescent="0.3">
      <c r="A19" s="22">
        <v>46450</v>
      </c>
      <c r="B19" s="18" t="s">
        <v>48</v>
      </c>
      <c r="C19" s="23">
        <v>310</v>
      </c>
      <c r="D19" s="18"/>
    </row>
    <row r="20" spans="1:4" x14ac:dyDescent="0.3">
      <c r="A20" s="22">
        <v>46452</v>
      </c>
      <c r="B20" s="18" t="s">
        <v>43</v>
      </c>
      <c r="C20" s="23">
        <v>160</v>
      </c>
      <c r="D20" s="18"/>
    </row>
    <row r="21" spans="1:4" x14ac:dyDescent="0.3">
      <c r="A21" s="22">
        <v>46452</v>
      </c>
      <c r="B21" s="18" t="s">
        <v>46</v>
      </c>
      <c r="C21" s="23">
        <v>590</v>
      </c>
      <c r="D21" s="18"/>
    </row>
    <row r="22" spans="1:4" x14ac:dyDescent="0.3">
      <c r="A22" s="22">
        <v>46452</v>
      </c>
      <c r="B22" s="18" t="s">
        <v>51</v>
      </c>
      <c r="C22" s="23">
        <v>1030</v>
      </c>
      <c r="D22" s="18"/>
    </row>
    <row r="23" spans="1:4" x14ac:dyDescent="0.3">
      <c r="A23" s="22">
        <v>46457</v>
      </c>
      <c r="B23" s="18" t="s">
        <v>45</v>
      </c>
      <c r="C23" s="23">
        <v>540</v>
      </c>
      <c r="D23" s="18"/>
    </row>
    <row r="24" spans="1:4" x14ac:dyDescent="0.3">
      <c r="A24" s="22">
        <v>46464</v>
      </c>
      <c r="B24" s="18" t="s">
        <v>58</v>
      </c>
      <c r="C24" s="23">
        <v>850</v>
      </c>
      <c r="D24" s="18" t="s">
        <v>59</v>
      </c>
    </row>
    <row r="25" spans="1:4" x14ac:dyDescent="0.3">
      <c r="A25" s="20"/>
      <c r="C25" s="21"/>
    </row>
    <row r="26" spans="1:4" x14ac:dyDescent="0.3">
      <c r="A26" s="20"/>
      <c r="C26" s="21"/>
    </row>
    <row r="27" spans="1:4" x14ac:dyDescent="0.3">
      <c r="A27" s="20"/>
      <c r="C27" s="21"/>
    </row>
    <row r="28" spans="1:4" x14ac:dyDescent="0.3">
      <c r="A28" s="20"/>
      <c r="C28" s="21"/>
    </row>
    <row r="29" spans="1:4" x14ac:dyDescent="0.3">
      <c r="A29" s="20"/>
      <c r="C29" s="21"/>
    </row>
    <row r="30" spans="1:4" x14ac:dyDescent="0.3">
      <c r="A30" s="20"/>
      <c r="C30" s="21"/>
    </row>
    <row r="31" spans="1:4" x14ac:dyDescent="0.3">
      <c r="A31" s="20"/>
      <c r="C31" s="21"/>
    </row>
    <row r="32" spans="1:4" x14ac:dyDescent="0.3">
      <c r="A32" s="20"/>
      <c r="C32" s="21"/>
    </row>
    <row r="33" spans="1:3" x14ac:dyDescent="0.3">
      <c r="A33" s="20"/>
      <c r="C33" s="21"/>
    </row>
    <row r="34" spans="1:3" x14ac:dyDescent="0.3">
      <c r="A34" s="20"/>
      <c r="C34" s="21"/>
    </row>
    <row r="35" spans="1:3" x14ac:dyDescent="0.3">
      <c r="A35" s="20"/>
      <c r="C35" s="21"/>
    </row>
    <row r="36" spans="1:3" x14ac:dyDescent="0.3">
      <c r="A36" s="20"/>
      <c r="C36" s="21"/>
    </row>
    <row r="37" spans="1:3" x14ac:dyDescent="0.3">
      <c r="A37" s="20"/>
      <c r="C37" s="21"/>
    </row>
    <row r="38" spans="1:3" x14ac:dyDescent="0.3">
      <c r="A38" s="20"/>
      <c r="C38" s="21"/>
    </row>
    <row r="39" spans="1:3" x14ac:dyDescent="0.3">
      <c r="A39" s="20"/>
      <c r="C39" s="21"/>
    </row>
    <row r="40" spans="1:3" x14ac:dyDescent="0.3">
      <c r="A40" s="20"/>
      <c r="C40" s="21"/>
    </row>
    <row r="41" spans="1:3" x14ac:dyDescent="0.3">
      <c r="A41" s="20"/>
      <c r="C41" s="21"/>
    </row>
    <row r="42" spans="1:3" x14ac:dyDescent="0.3">
      <c r="A42" s="20"/>
      <c r="C42" s="21"/>
    </row>
    <row r="43" spans="1:3" x14ac:dyDescent="0.3">
      <c r="A43" s="20"/>
      <c r="C43" s="21"/>
    </row>
    <row r="44" spans="1:3" x14ac:dyDescent="0.3">
      <c r="A44" s="20"/>
      <c r="C44" s="21"/>
    </row>
    <row r="45" spans="1:3" x14ac:dyDescent="0.3">
      <c r="A45" s="20"/>
      <c r="C45" s="21"/>
    </row>
    <row r="46" spans="1:3" x14ac:dyDescent="0.3">
      <c r="A46" s="20"/>
      <c r="C46" s="21"/>
    </row>
    <row r="47" spans="1:3" x14ac:dyDescent="0.3">
      <c r="A47" s="20"/>
      <c r="C47" s="21"/>
    </row>
    <row r="48" spans="1:3" x14ac:dyDescent="0.3">
      <c r="A48" s="20"/>
      <c r="C48" s="21"/>
    </row>
    <row r="49" spans="1:3" x14ac:dyDescent="0.3">
      <c r="A49" s="20"/>
      <c r="C49" s="21"/>
    </row>
    <row r="50" spans="1:3" x14ac:dyDescent="0.3">
      <c r="A50" s="20"/>
      <c r="C50" s="21"/>
    </row>
    <row r="51" spans="1:3" x14ac:dyDescent="0.3">
      <c r="A51" s="20"/>
      <c r="C51" s="21"/>
    </row>
    <row r="52" spans="1:3" x14ac:dyDescent="0.3">
      <c r="A52" s="20"/>
      <c r="C52" s="21"/>
    </row>
    <row r="53" spans="1:3" x14ac:dyDescent="0.3">
      <c r="A53" s="20"/>
      <c r="C53" s="21"/>
    </row>
    <row r="54" spans="1:3" x14ac:dyDescent="0.3">
      <c r="A54" s="20"/>
      <c r="C54" s="21"/>
    </row>
    <row r="55" spans="1:3" x14ac:dyDescent="0.3">
      <c r="A55" s="20"/>
      <c r="C55" s="21"/>
    </row>
    <row r="56" spans="1:3" x14ac:dyDescent="0.3">
      <c r="A56" s="20"/>
      <c r="C56" s="21"/>
    </row>
    <row r="57" spans="1:3" x14ac:dyDescent="0.3">
      <c r="A57" s="20"/>
      <c r="C57" s="21"/>
    </row>
    <row r="58" spans="1:3" x14ac:dyDescent="0.3">
      <c r="A58" s="20"/>
      <c r="C58" s="21"/>
    </row>
    <row r="59" spans="1:3" x14ac:dyDescent="0.3">
      <c r="A59" s="20"/>
      <c r="C59" s="21"/>
    </row>
    <row r="60" spans="1:3" x14ac:dyDescent="0.3">
      <c r="A60" s="20"/>
      <c r="C60" s="21"/>
    </row>
    <row r="61" spans="1:3" x14ac:dyDescent="0.3">
      <c r="A61" s="20"/>
      <c r="C61" s="21"/>
    </row>
    <row r="62" spans="1:3" x14ac:dyDescent="0.3">
      <c r="A62" s="20"/>
      <c r="C62" s="21"/>
    </row>
    <row r="63" spans="1:3" x14ac:dyDescent="0.3">
      <c r="A63" s="20"/>
      <c r="C63" s="21"/>
    </row>
    <row r="64" spans="1:3" x14ac:dyDescent="0.3">
      <c r="A64" s="20"/>
      <c r="C64" s="21"/>
    </row>
    <row r="65" spans="1:3" x14ac:dyDescent="0.3">
      <c r="A65" s="20"/>
      <c r="C65" s="21"/>
    </row>
    <row r="66" spans="1:3" x14ac:dyDescent="0.3">
      <c r="A66" s="20"/>
      <c r="C66" s="21"/>
    </row>
    <row r="67" spans="1:3" x14ac:dyDescent="0.3">
      <c r="A67" s="20"/>
      <c r="C67" s="21"/>
    </row>
    <row r="68" spans="1:3" x14ac:dyDescent="0.3">
      <c r="A68" s="20"/>
      <c r="C68" s="21"/>
    </row>
    <row r="69" spans="1:3" x14ac:dyDescent="0.3">
      <c r="A69" s="20"/>
      <c r="C69" s="21"/>
    </row>
    <row r="70" spans="1:3" x14ac:dyDescent="0.3">
      <c r="A70" s="20"/>
      <c r="C70" s="21"/>
    </row>
    <row r="71" spans="1:3" x14ac:dyDescent="0.3">
      <c r="A71" s="20"/>
      <c r="C71" s="21"/>
    </row>
    <row r="72" spans="1:3" x14ac:dyDescent="0.3">
      <c r="A72" s="20"/>
      <c r="C72" s="21"/>
    </row>
    <row r="73" spans="1:3" x14ac:dyDescent="0.3">
      <c r="A73" s="20"/>
      <c r="C73" s="21"/>
    </row>
    <row r="74" spans="1:3" x14ac:dyDescent="0.3">
      <c r="A74" s="20"/>
      <c r="C74" s="21"/>
    </row>
    <row r="75" spans="1:3" x14ac:dyDescent="0.3">
      <c r="A75" s="20"/>
      <c r="C75" s="21"/>
    </row>
    <row r="76" spans="1:3" x14ac:dyDescent="0.3">
      <c r="A76" s="20"/>
      <c r="C76" s="21"/>
    </row>
    <row r="77" spans="1:3" x14ac:dyDescent="0.3">
      <c r="A77" s="20"/>
      <c r="C77" s="21"/>
    </row>
    <row r="78" spans="1:3" x14ac:dyDescent="0.3">
      <c r="A78" s="20"/>
      <c r="C78" s="21"/>
    </row>
    <row r="79" spans="1:3" x14ac:dyDescent="0.3">
      <c r="A79" s="20"/>
      <c r="C79" s="21"/>
    </row>
    <row r="80" spans="1:3" x14ac:dyDescent="0.3">
      <c r="A80" s="20"/>
      <c r="C80" s="21"/>
    </row>
    <row r="81" spans="1:3" x14ac:dyDescent="0.3">
      <c r="A81" s="20"/>
      <c r="C81" s="21"/>
    </row>
    <row r="82" spans="1:3" x14ac:dyDescent="0.3">
      <c r="A82" s="20"/>
      <c r="C82" s="21"/>
    </row>
    <row r="83" spans="1:3" x14ac:dyDescent="0.3">
      <c r="A83" s="20"/>
      <c r="C83" s="21"/>
    </row>
    <row r="84" spans="1:3" x14ac:dyDescent="0.3">
      <c r="A84" s="20"/>
      <c r="C84" s="21"/>
    </row>
    <row r="85" spans="1:3" x14ac:dyDescent="0.3">
      <c r="A85" s="20"/>
      <c r="C85" s="21"/>
    </row>
    <row r="86" spans="1:3" x14ac:dyDescent="0.3">
      <c r="A86" s="20"/>
      <c r="C86" s="21"/>
    </row>
    <row r="87" spans="1:3" x14ac:dyDescent="0.3">
      <c r="A87" s="20"/>
      <c r="C87" s="21"/>
    </row>
    <row r="88" spans="1:3" x14ac:dyDescent="0.3">
      <c r="A88" s="20"/>
      <c r="C88" s="21"/>
    </row>
    <row r="89" spans="1:3" x14ac:dyDescent="0.3">
      <c r="A89" s="20"/>
      <c r="C89" s="21"/>
    </row>
    <row r="90" spans="1:3" x14ac:dyDescent="0.3">
      <c r="A90" s="20"/>
      <c r="C90" s="21"/>
    </row>
    <row r="91" spans="1:3" x14ac:dyDescent="0.3">
      <c r="A91" s="20"/>
      <c r="C91" s="21"/>
    </row>
    <row r="92" spans="1:3" x14ac:dyDescent="0.3">
      <c r="A92" s="20"/>
      <c r="C92" s="21"/>
    </row>
    <row r="93" spans="1:3" x14ac:dyDescent="0.3">
      <c r="A93" s="20"/>
      <c r="C93" s="21"/>
    </row>
    <row r="94" spans="1:3" x14ac:dyDescent="0.3">
      <c r="A94" s="20"/>
      <c r="C94" s="21"/>
    </row>
    <row r="95" spans="1:3" x14ac:dyDescent="0.3">
      <c r="A95" s="20"/>
      <c r="C95" s="21"/>
    </row>
    <row r="96" spans="1:3" x14ac:dyDescent="0.3">
      <c r="A96" s="20"/>
      <c r="C96" s="21"/>
    </row>
    <row r="97" spans="1:3" x14ac:dyDescent="0.3">
      <c r="A97" s="20"/>
      <c r="C97" s="21"/>
    </row>
    <row r="98" spans="1:3" x14ac:dyDescent="0.3">
      <c r="A98" s="20"/>
      <c r="C98" s="21"/>
    </row>
    <row r="99" spans="1:3" x14ac:dyDescent="0.3">
      <c r="A99" s="20"/>
      <c r="C99" s="21"/>
    </row>
    <row r="100" spans="1:3" x14ac:dyDescent="0.3">
      <c r="A100" s="20"/>
      <c r="C100" s="21"/>
    </row>
    <row r="101" spans="1:3" x14ac:dyDescent="0.3">
      <c r="A101" s="20"/>
      <c r="C101" s="21"/>
    </row>
    <row r="102" spans="1:3" x14ac:dyDescent="0.3">
      <c r="A102" s="20"/>
      <c r="C102" s="21"/>
    </row>
    <row r="103" spans="1:3" x14ac:dyDescent="0.3">
      <c r="A103" s="20"/>
      <c r="C103" s="21"/>
    </row>
    <row r="104" spans="1:3" x14ac:dyDescent="0.3">
      <c r="A104" s="20"/>
      <c r="C104" s="21"/>
    </row>
    <row r="105" spans="1:3" x14ac:dyDescent="0.3">
      <c r="A105" s="20"/>
      <c r="C105" s="21"/>
    </row>
    <row r="106" spans="1:3" x14ac:dyDescent="0.3">
      <c r="A106" s="20"/>
      <c r="C106" s="21"/>
    </row>
    <row r="107" spans="1:3" x14ac:dyDescent="0.3">
      <c r="A107" s="20"/>
      <c r="C107" s="21"/>
    </row>
    <row r="108" spans="1:3" x14ac:dyDescent="0.3">
      <c r="A108" s="20"/>
      <c r="C108" s="21"/>
    </row>
    <row r="109" spans="1:3" x14ac:dyDescent="0.3">
      <c r="A109" s="20"/>
      <c r="C109" s="21"/>
    </row>
    <row r="110" spans="1:3" x14ac:dyDescent="0.3">
      <c r="A110" s="20"/>
      <c r="C110" s="21"/>
    </row>
    <row r="111" spans="1:3" x14ac:dyDescent="0.3">
      <c r="A111" s="20"/>
      <c r="C111" s="21"/>
    </row>
    <row r="112" spans="1:3" x14ac:dyDescent="0.3">
      <c r="A112" s="20"/>
      <c r="C112" s="21"/>
    </row>
    <row r="113" spans="1:3" x14ac:dyDescent="0.3">
      <c r="A113" s="20"/>
      <c r="C113" s="21"/>
    </row>
    <row r="114" spans="1:3" x14ac:dyDescent="0.3">
      <c r="A114" s="20"/>
      <c r="C114" s="21"/>
    </row>
    <row r="115" spans="1:3" x14ac:dyDescent="0.3">
      <c r="A115" s="20"/>
      <c r="C115" s="21"/>
    </row>
    <row r="116" spans="1:3" x14ac:dyDescent="0.3">
      <c r="A116" s="20"/>
      <c r="C116" s="21"/>
    </row>
    <row r="117" spans="1:3" x14ac:dyDescent="0.3">
      <c r="A117" s="20"/>
      <c r="C117" s="21"/>
    </row>
    <row r="118" spans="1:3" x14ac:dyDescent="0.3">
      <c r="A118" s="20"/>
      <c r="C118" s="21"/>
    </row>
    <row r="119" spans="1:3" x14ac:dyDescent="0.3">
      <c r="A119" s="20"/>
      <c r="C119" s="21"/>
    </row>
    <row r="120" spans="1:3" x14ac:dyDescent="0.3">
      <c r="A120" s="20"/>
      <c r="C120" s="21"/>
    </row>
    <row r="121" spans="1:3" x14ac:dyDescent="0.3">
      <c r="A121" s="20"/>
      <c r="C121" s="21"/>
    </row>
    <row r="122" spans="1:3" x14ac:dyDescent="0.3">
      <c r="A122" s="20"/>
      <c r="C122" s="21"/>
    </row>
    <row r="123" spans="1:3" x14ac:dyDescent="0.3">
      <c r="A123" s="20"/>
      <c r="C123" s="21"/>
    </row>
    <row r="124" spans="1:3" x14ac:dyDescent="0.3">
      <c r="A124" s="20"/>
      <c r="C124" s="21"/>
    </row>
    <row r="125" spans="1:3" x14ac:dyDescent="0.3">
      <c r="A125" s="20"/>
      <c r="C125" s="21"/>
    </row>
    <row r="126" spans="1:3" x14ac:dyDescent="0.3">
      <c r="A126" s="20"/>
      <c r="C126" s="21"/>
    </row>
    <row r="127" spans="1:3" x14ac:dyDescent="0.3">
      <c r="A127" s="20"/>
      <c r="C127" s="21"/>
    </row>
    <row r="128" spans="1:3" x14ac:dyDescent="0.3">
      <c r="A128" s="20"/>
      <c r="C128" s="21"/>
    </row>
    <row r="129" spans="1:3" x14ac:dyDescent="0.3">
      <c r="A129" s="20"/>
      <c r="C129" s="21"/>
    </row>
    <row r="130" spans="1:3" x14ac:dyDescent="0.3">
      <c r="A130" s="20"/>
      <c r="C130" s="21"/>
    </row>
    <row r="131" spans="1:3" x14ac:dyDescent="0.3">
      <c r="A131" s="20"/>
      <c r="C131" s="21"/>
    </row>
    <row r="132" spans="1:3" x14ac:dyDescent="0.3">
      <c r="A132" s="20"/>
      <c r="C132" s="21"/>
    </row>
    <row r="133" spans="1:3" x14ac:dyDescent="0.3">
      <c r="A133" s="20"/>
      <c r="C133" s="21"/>
    </row>
    <row r="134" spans="1:3" x14ac:dyDescent="0.3">
      <c r="A134" s="20"/>
      <c r="C134" s="21"/>
    </row>
    <row r="135" spans="1:3" x14ac:dyDescent="0.3">
      <c r="A135" s="20"/>
      <c r="C135" s="21"/>
    </row>
    <row r="136" spans="1:3" x14ac:dyDescent="0.3">
      <c r="A136" s="20"/>
      <c r="C136" s="21"/>
    </row>
    <row r="137" spans="1:3" x14ac:dyDescent="0.3">
      <c r="A137" s="20"/>
      <c r="C137" s="21"/>
    </row>
    <row r="138" spans="1:3" x14ac:dyDescent="0.3">
      <c r="A138" s="20"/>
      <c r="C138" s="21"/>
    </row>
    <row r="139" spans="1:3" x14ac:dyDescent="0.3">
      <c r="A139" s="20"/>
      <c r="C139" s="21"/>
    </row>
    <row r="140" spans="1:3" x14ac:dyDescent="0.3">
      <c r="A140" s="20"/>
      <c r="C140" s="21"/>
    </row>
    <row r="141" spans="1:3" x14ac:dyDescent="0.3">
      <c r="A141" s="20"/>
      <c r="C141" s="21"/>
    </row>
    <row r="142" spans="1:3" x14ac:dyDescent="0.3">
      <c r="A142" s="20"/>
      <c r="C142" s="21"/>
    </row>
    <row r="143" spans="1:3" x14ac:dyDescent="0.3">
      <c r="A143" s="20"/>
      <c r="C143" s="21"/>
    </row>
    <row r="144" spans="1:3" x14ac:dyDescent="0.3">
      <c r="A144" s="20"/>
      <c r="C144" s="21"/>
    </row>
    <row r="145" spans="1:3" x14ac:dyDescent="0.3">
      <c r="A145" s="20"/>
      <c r="C145" s="21"/>
    </row>
    <row r="146" spans="1:3" x14ac:dyDescent="0.3">
      <c r="A146" s="20"/>
      <c r="C146" s="21"/>
    </row>
    <row r="147" spans="1:3" x14ac:dyDescent="0.3">
      <c r="A147" s="20"/>
      <c r="C147" s="21"/>
    </row>
    <row r="148" spans="1:3" x14ac:dyDescent="0.3">
      <c r="A148" s="20"/>
      <c r="C148" s="21"/>
    </row>
    <row r="149" spans="1:3" x14ac:dyDescent="0.3">
      <c r="A149" s="20"/>
      <c r="C149" s="21"/>
    </row>
    <row r="150" spans="1:3" x14ac:dyDescent="0.3">
      <c r="A150" s="20"/>
      <c r="C150" s="21"/>
    </row>
    <row r="151" spans="1:3" x14ac:dyDescent="0.3">
      <c r="A151" s="20"/>
      <c r="C151" s="21"/>
    </row>
    <row r="152" spans="1:3" x14ac:dyDescent="0.3">
      <c r="A152" s="20"/>
      <c r="C152" s="21"/>
    </row>
    <row r="153" spans="1:3" x14ac:dyDescent="0.3">
      <c r="A153" s="20"/>
      <c r="C153" s="21"/>
    </row>
    <row r="154" spans="1:3" x14ac:dyDescent="0.3">
      <c r="A154" s="20"/>
      <c r="C154" s="21"/>
    </row>
    <row r="155" spans="1:3" x14ac:dyDescent="0.3">
      <c r="A155" s="20"/>
      <c r="C155" s="21"/>
    </row>
    <row r="156" spans="1:3" x14ac:dyDescent="0.3">
      <c r="A156" s="20"/>
      <c r="C156" s="21"/>
    </row>
    <row r="157" spans="1:3" x14ac:dyDescent="0.3">
      <c r="A157" s="20"/>
      <c r="C157" s="21"/>
    </row>
    <row r="158" spans="1:3" x14ac:dyDescent="0.3">
      <c r="A158" s="20"/>
      <c r="C158" s="21"/>
    </row>
    <row r="159" spans="1:3" x14ac:dyDescent="0.3">
      <c r="A159" s="20"/>
      <c r="C159" s="21"/>
    </row>
    <row r="160" spans="1:3" x14ac:dyDescent="0.3">
      <c r="A160" s="20"/>
      <c r="C160" s="21"/>
    </row>
    <row r="161" spans="1:3" x14ac:dyDescent="0.3">
      <c r="A161" s="20"/>
      <c r="C161" s="21"/>
    </row>
    <row r="162" spans="1:3" x14ac:dyDescent="0.3">
      <c r="A162" s="20"/>
      <c r="C162" s="21"/>
    </row>
    <row r="163" spans="1:3" x14ac:dyDescent="0.3">
      <c r="A163" s="20"/>
      <c r="C163" s="21"/>
    </row>
    <row r="164" spans="1:3" x14ac:dyDescent="0.3">
      <c r="A164" s="20"/>
      <c r="C164" s="21"/>
    </row>
    <row r="165" spans="1:3" x14ac:dyDescent="0.3">
      <c r="A165" s="20"/>
      <c r="C165" s="21"/>
    </row>
    <row r="166" spans="1:3" x14ac:dyDescent="0.3">
      <c r="A166" s="20"/>
      <c r="C166" s="21"/>
    </row>
    <row r="167" spans="1:3" x14ac:dyDescent="0.3">
      <c r="A167" s="20"/>
      <c r="C167" s="21"/>
    </row>
    <row r="168" spans="1:3" x14ac:dyDescent="0.3">
      <c r="A168" s="20"/>
      <c r="C168" s="21"/>
    </row>
    <row r="169" spans="1:3" x14ac:dyDescent="0.3">
      <c r="A169" s="20"/>
      <c r="C169" s="21"/>
    </row>
    <row r="170" spans="1:3" x14ac:dyDescent="0.3">
      <c r="A170" s="20"/>
      <c r="C170" s="21"/>
    </row>
    <row r="171" spans="1:3" x14ac:dyDescent="0.3">
      <c r="A171" s="20"/>
      <c r="C171" s="21"/>
    </row>
    <row r="172" spans="1:3" x14ac:dyDescent="0.3">
      <c r="A172" s="20"/>
      <c r="C172" s="21"/>
    </row>
    <row r="173" spans="1:3" x14ac:dyDescent="0.3">
      <c r="A173" s="20"/>
      <c r="C173" s="21"/>
    </row>
    <row r="174" spans="1:3" x14ac:dyDescent="0.3">
      <c r="A174" s="20"/>
      <c r="C174" s="21"/>
    </row>
    <row r="175" spans="1:3" x14ac:dyDescent="0.3">
      <c r="A175" s="20"/>
      <c r="C175" s="21"/>
    </row>
    <row r="176" spans="1:3" x14ac:dyDescent="0.3">
      <c r="A176" s="20"/>
      <c r="C176" s="21"/>
    </row>
    <row r="177" spans="1:3" x14ac:dyDescent="0.3">
      <c r="A177" s="20"/>
      <c r="C177" s="21"/>
    </row>
    <row r="178" spans="1:3" x14ac:dyDescent="0.3">
      <c r="A178" s="20"/>
      <c r="C178" s="21"/>
    </row>
    <row r="179" spans="1:3" x14ac:dyDescent="0.3">
      <c r="A179" s="20"/>
      <c r="C179" s="21"/>
    </row>
    <row r="180" spans="1:3" x14ac:dyDescent="0.3">
      <c r="A180" s="20"/>
      <c r="C180" s="21"/>
    </row>
    <row r="181" spans="1:3" x14ac:dyDescent="0.3">
      <c r="A181" s="20"/>
      <c r="C181" s="21"/>
    </row>
    <row r="182" spans="1:3" x14ac:dyDescent="0.3">
      <c r="A182" s="20"/>
      <c r="C182" s="21"/>
    </row>
    <row r="183" spans="1:3" x14ac:dyDescent="0.3">
      <c r="A183" s="20"/>
      <c r="C183" s="21"/>
    </row>
    <row r="184" spans="1:3" x14ac:dyDescent="0.3">
      <c r="A184" s="20"/>
      <c r="C184" s="21"/>
    </row>
    <row r="185" spans="1:3" x14ac:dyDescent="0.3">
      <c r="A185" s="20"/>
      <c r="C185" s="21"/>
    </row>
    <row r="186" spans="1:3" x14ac:dyDescent="0.3">
      <c r="A186" s="20"/>
      <c r="C186" s="21"/>
    </row>
    <row r="187" spans="1:3" x14ac:dyDescent="0.3">
      <c r="A187" s="20"/>
      <c r="C187" s="21"/>
    </row>
    <row r="188" spans="1:3" x14ac:dyDescent="0.3">
      <c r="A188" s="20"/>
      <c r="C188" s="21"/>
    </row>
    <row r="189" spans="1:3" x14ac:dyDescent="0.3">
      <c r="A189" s="20"/>
      <c r="C189" s="21"/>
    </row>
    <row r="190" spans="1:3" x14ac:dyDescent="0.3">
      <c r="A190" s="20"/>
      <c r="C190" s="21"/>
    </row>
    <row r="191" spans="1:3" x14ac:dyDescent="0.3">
      <c r="A191" s="20"/>
      <c r="C191" s="21"/>
    </row>
    <row r="192" spans="1:3" x14ac:dyDescent="0.3">
      <c r="A192" s="20"/>
      <c r="C192" s="21"/>
    </row>
    <row r="193" spans="1:3" x14ac:dyDescent="0.3">
      <c r="A193" s="20"/>
      <c r="C193" s="21"/>
    </row>
    <row r="194" spans="1:3" x14ac:dyDescent="0.3">
      <c r="A194" s="20"/>
      <c r="C194" s="21"/>
    </row>
    <row r="195" spans="1:3" x14ac:dyDescent="0.3">
      <c r="A195" s="20"/>
      <c r="C195" s="21"/>
    </row>
    <row r="196" spans="1:3" x14ac:dyDescent="0.3">
      <c r="A196" s="20"/>
      <c r="C196" s="21"/>
    </row>
    <row r="197" spans="1:3" x14ac:dyDescent="0.3">
      <c r="A197" s="20"/>
      <c r="C197" s="21"/>
    </row>
    <row r="198" spans="1:3" x14ac:dyDescent="0.3">
      <c r="A198" s="20"/>
      <c r="C198" s="21"/>
    </row>
    <row r="199" spans="1:3" x14ac:dyDescent="0.3">
      <c r="A199" s="20"/>
      <c r="C199" s="21"/>
    </row>
    <row r="200" spans="1:3" x14ac:dyDescent="0.3">
      <c r="A200" s="20"/>
      <c r="C200" s="21"/>
    </row>
    <row r="201" spans="1:3" x14ac:dyDescent="0.3">
      <c r="A201" s="20"/>
      <c r="C201" s="21"/>
    </row>
    <row r="202" spans="1:3" x14ac:dyDescent="0.3">
      <c r="A202" s="20"/>
      <c r="C202" s="21"/>
    </row>
    <row r="203" spans="1:3" x14ac:dyDescent="0.3">
      <c r="A203" s="20"/>
      <c r="C203" s="21"/>
    </row>
    <row r="204" spans="1:3" x14ac:dyDescent="0.3">
      <c r="A204" s="20"/>
      <c r="C204" s="21"/>
    </row>
    <row r="205" spans="1:3" x14ac:dyDescent="0.3">
      <c r="A205" s="20"/>
      <c r="C205" s="21"/>
    </row>
    <row r="206" spans="1:3" x14ac:dyDescent="0.3">
      <c r="A206" s="20"/>
      <c r="C206" s="21"/>
    </row>
    <row r="207" spans="1:3" x14ac:dyDescent="0.3">
      <c r="A207" s="20"/>
      <c r="C207" s="21"/>
    </row>
    <row r="208" spans="1:3" x14ac:dyDescent="0.3">
      <c r="A208" s="20"/>
      <c r="C208" s="21"/>
    </row>
    <row r="209" spans="1:3" x14ac:dyDescent="0.3">
      <c r="A209" s="20"/>
      <c r="C209" s="21"/>
    </row>
    <row r="210" spans="1:3" x14ac:dyDescent="0.3">
      <c r="A210" s="20"/>
      <c r="C210" s="21"/>
    </row>
    <row r="211" spans="1:3" x14ac:dyDescent="0.3">
      <c r="A211" s="20"/>
      <c r="C211" s="21"/>
    </row>
    <row r="212" spans="1:3" x14ac:dyDescent="0.3">
      <c r="A212" s="20"/>
      <c r="C212" s="21"/>
    </row>
    <row r="213" spans="1:3" x14ac:dyDescent="0.3">
      <c r="A213" s="20"/>
      <c r="C213" s="21"/>
    </row>
    <row r="214" spans="1:3" x14ac:dyDescent="0.3">
      <c r="A214" s="20"/>
      <c r="C214" s="21"/>
    </row>
    <row r="215" spans="1:3" x14ac:dyDescent="0.3">
      <c r="A215" s="20"/>
      <c r="C215" s="21"/>
    </row>
    <row r="216" spans="1:3" x14ac:dyDescent="0.3">
      <c r="A216" s="20"/>
      <c r="C216" s="21"/>
    </row>
    <row r="217" spans="1:3" x14ac:dyDescent="0.3">
      <c r="A217" s="20"/>
      <c r="C217" s="21"/>
    </row>
    <row r="218" spans="1:3" x14ac:dyDescent="0.3">
      <c r="A218" s="20"/>
      <c r="C218" s="21"/>
    </row>
    <row r="219" spans="1:3" x14ac:dyDescent="0.3">
      <c r="A219" s="20"/>
      <c r="C219" s="21"/>
    </row>
    <row r="220" spans="1:3" x14ac:dyDescent="0.3">
      <c r="A220" s="20"/>
      <c r="C220" s="21"/>
    </row>
    <row r="221" spans="1:3" x14ac:dyDescent="0.3">
      <c r="A221" s="20"/>
      <c r="C221" s="21"/>
    </row>
    <row r="222" spans="1:3" x14ac:dyDescent="0.3">
      <c r="A222" s="20"/>
      <c r="C222" s="21"/>
    </row>
    <row r="223" spans="1:3" x14ac:dyDescent="0.3">
      <c r="A223" s="20"/>
      <c r="C223" s="21"/>
    </row>
    <row r="224" spans="1:3" x14ac:dyDescent="0.3">
      <c r="A224" s="20"/>
      <c r="C224" s="21"/>
    </row>
    <row r="225" spans="1:3" x14ac:dyDescent="0.3">
      <c r="A225" s="20"/>
      <c r="C225" s="21"/>
    </row>
    <row r="226" spans="1:3" x14ac:dyDescent="0.3">
      <c r="A226" s="20"/>
      <c r="C226" s="21"/>
    </row>
    <row r="227" spans="1:3" x14ac:dyDescent="0.3">
      <c r="A227" s="20"/>
      <c r="C227" s="21"/>
    </row>
    <row r="228" spans="1:3" x14ac:dyDescent="0.3">
      <c r="A228" s="20"/>
      <c r="C228" s="21"/>
    </row>
    <row r="229" spans="1:3" x14ac:dyDescent="0.3">
      <c r="A229" s="20"/>
      <c r="C229" s="21"/>
    </row>
    <row r="230" spans="1:3" x14ac:dyDescent="0.3">
      <c r="A230" s="20"/>
      <c r="C230" s="21"/>
    </row>
    <row r="231" spans="1:3" x14ac:dyDescent="0.3">
      <c r="A231" s="20"/>
      <c r="C231" s="21"/>
    </row>
    <row r="232" spans="1:3" x14ac:dyDescent="0.3">
      <c r="A232" s="20"/>
      <c r="C232" s="21"/>
    </row>
    <row r="233" spans="1:3" x14ac:dyDescent="0.3">
      <c r="A233" s="20"/>
      <c r="C233" s="21"/>
    </row>
    <row r="234" spans="1:3" x14ac:dyDescent="0.3">
      <c r="A234" s="20"/>
      <c r="C234" s="21"/>
    </row>
    <row r="235" spans="1:3" x14ac:dyDescent="0.3">
      <c r="A235" s="20"/>
      <c r="C235" s="21"/>
    </row>
    <row r="236" spans="1:3" x14ac:dyDescent="0.3">
      <c r="A236" s="20"/>
      <c r="C236" s="21"/>
    </row>
    <row r="237" spans="1:3" x14ac:dyDescent="0.3">
      <c r="A237" s="20"/>
      <c r="C237" s="21"/>
    </row>
    <row r="238" spans="1:3" x14ac:dyDescent="0.3">
      <c r="A238" s="20"/>
      <c r="C238" s="21"/>
    </row>
    <row r="239" spans="1:3" x14ac:dyDescent="0.3">
      <c r="A239" s="20"/>
      <c r="C239" s="21"/>
    </row>
    <row r="240" spans="1:3" x14ac:dyDescent="0.3">
      <c r="A240" s="20"/>
      <c r="C240" s="21"/>
    </row>
    <row r="241" spans="1:3" x14ac:dyDescent="0.3">
      <c r="A241" s="20"/>
      <c r="C241" s="21"/>
    </row>
    <row r="242" spans="1:3" x14ac:dyDescent="0.3">
      <c r="A242" s="20"/>
      <c r="C242" s="21"/>
    </row>
    <row r="243" spans="1:3" x14ac:dyDescent="0.3">
      <c r="A243" s="20"/>
      <c r="C243" s="21"/>
    </row>
    <row r="244" spans="1:3" x14ac:dyDescent="0.3">
      <c r="A244" s="20"/>
      <c r="C244" s="21"/>
    </row>
    <row r="245" spans="1:3" x14ac:dyDescent="0.3">
      <c r="A245" s="20"/>
      <c r="C245" s="21"/>
    </row>
    <row r="246" spans="1:3" x14ac:dyDescent="0.3">
      <c r="A246" s="20"/>
      <c r="C246" s="21"/>
    </row>
    <row r="247" spans="1:3" x14ac:dyDescent="0.3">
      <c r="A247" s="20"/>
      <c r="C247" s="21"/>
    </row>
    <row r="248" spans="1:3" x14ac:dyDescent="0.3">
      <c r="A248" s="20"/>
      <c r="C248" s="21"/>
    </row>
    <row r="249" spans="1:3" x14ac:dyDescent="0.3">
      <c r="A249" s="20"/>
      <c r="C249" s="21"/>
    </row>
    <row r="250" spans="1:3" x14ac:dyDescent="0.3">
      <c r="A250" s="20"/>
      <c r="C250" s="21"/>
    </row>
    <row r="251" spans="1:3" x14ac:dyDescent="0.3">
      <c r="A251" s="20"/>
      <c r="C251" s="21"/>
    </row>
    <row r="252" spans="1:3" x14ac:dyDescent="0.3">
      <c r="A252" s="20"/>
      <c r="C252" s="21"/>
    </row>
    <row r="253" spans="1:3" x14ac:dyDescent="0.3">
      <c r="A253" s="20"/>
      <c r="C253" s="21"/>
    </row>
    <row r="254" spans="1:3" x14ac:dyDescent="0.3">
      <c r="A254" s="20"/>
      <c r="C254" s="21"/>
    </row>
    <row r="255" spans="1:3" x14ac:dyDescent="0.3">
      <c r="A255" s="20"/>
      <c r="C255" s="21"/>
    </row>
    <row r="256" spans="1:3" x14ac:dyDescent="0.3">
      <c r="A256" s="20"/>
      <c r="C256" s="21"/>
    </row>
    <row r="257" spans="1:3" x14ac:dyDescent="0.3">
      <c r="A257" s="20"/>
      <c r="C257" s="21"/>
    </row>
    <row r="258" spans="1:3" x14ac:dyDescent="0.3">
      <c r="A258" s="20"/>
      <c r="C258" s="21"/>
    </row>
    <row r="259" spans="1:3" x14ac:dyDescent="0.3">
      <c r="A259" s="20"/>
      <c r="C259" s="21"/>
    </row>
    <row r="260" spans="1:3" x14ac:dyDescent="0.3">
      <c r="A260" s="20"/>
      <c r="C260" s="21"/>
    </row>
    <row r="261" spans="1:3" x14ac:dyDescent="0.3">
      <c r="A261" s="20"/>
      <c r="C261" s="21"/>
    </row>
    <row r="262" spans="1:3" x14ac:dyDescent="0.3">
      <c r="A262" s="20"/>
      <c r="C262" s="21"/>
    </row>
    <row r="263" spans="1:3" x14ac:dyDescent="0.3">
      <c r="A263" s="20"/>
      <c r="C263" s="21"/>
    </row>
    <row r="264" spans="1:3" x14ac:dyDescent="0.3">
      <c r="A264" s="20"/>
      <c r="C264" s="21"/>
    </row>
    <row r="265" spans="1:3" x14ac:dyDescent="0.3">
      <c r="A265" s="20"/>
      <c r="C265" s="21"/>
    </row>
    <row r="266" spans="1:3" x14ac:dyDescent="0.3">
      <c r="A266" s="20"/>
      <c r="C266" s="21"/>
    </row>
    <row r="267" spans="1:3" x14ac:dyDescent="0.3">
      <c r="A267" s="20"/>
      <c r="C267" s="21"/>
    </row>
    <row r="268" spans="1:3" x14ac:dyDescent="0.3">
      <c r="A268" s="20"/>
      <c r="C268" s="21"/>
    </row>
    <row r="269" spans="1:3" x14ac:dyDescent="0.3">
      <c r="A269" s="20"/>
      <c r="C269" s="21"/>
    </row>
    <row r="270" spans="1:3" x14ac:dyDescent="0.3">
      <c r="A270" s="20"/>
      <c r="C270" s="21"/>
    </row>
    <row r="271" spans="1:3" x14ac:dyDescent="0.3">
      <c r="A271" s="20"/>
      <c r="C271" s="21"/>
    </row>
    <row r="272" spans="1:3" x14ac:dyDescent="0.3">
      <c r="A272" s="20"/>
      <c r="C272" s="21"/>
    </row>
    <row r="273" spans="1:3" x14ac:dyDescent="0.3">
      <c r="A273" s="20"/>
      <c r="C273" s="21"/>
    </row>
    <row r="274" spans="1:3" x14ac:dyDescent="0.3">
      <c r="A274" s="20"/>
      <c r="C274" s="21"/>
    </row>
    <row r="275" spans="1:3" x14ac:dyDescent="0.3">
      <c r="A275" s="20"/>
      <c r="C275" s="21"/>
    </row>
    <row r="276" spans="1:3" x14ac:dyDescent="0.3">
      <c r="A276" s="20"/>
      <c r="C276" s="21"/>
    </row>
    <row r="277" spans="1:3" x14ac:dyDescent="0.3">
      <c r="A277" s="20"/>
      <c r="C277" s="21"/>
    </row>
    <row r="278" spans="1:3" x14ac:dyDescent="0.3">
      <c r="A278" s="20"/>
      <c r="C278" s="21"/>
    </row>
    <row r="279" spans="1:3" x14ac:dyDescent="0.3">
      <c r="A279" s="20"/>
      <c r="C279" s="21"/>
    </row>
    <row r="280" spans="1:3" x14ac:dyDescent="0.3">
      <c r="A280" s="20"/>
      <c r="C280" s="21"/>
    </row>
    <row r="281" spans="1:3" x14ac:dyDescent="0.3">
      <c r="A281" s="20"/>
      <c r="C281" s="21"/>
    </row>
    <row r="282" spans="1:3" x14ac:dyDescent="0.3">
      <c r="A282" s="20"/>
      <c r="C282" s="21"/>
    </row>
    <row r="283" spans="1:3" x14ac:dyDescent="0.3">
      <c r="A283" s="20"/>
      <c r="C283" s="21"/>
    </row>
    <row r="284" spans="1:3" x14ac:dyDescent="0.3">
      <c r="A284" s="20"/>
      <c r="C284" s="21"/>
    </row>
    <row r="285" spans="1:3" x14ac:dyDescent="0.3">
      <c r="A285" s="20"/>
      <c r="C285" s="21"/>
    </row>
    <row r="286" spans="1:3" x14ac:dyDescent="0.3">
      <c r="A286" s="20"/>
      <c r="C286" s="21"/>
    </row>
    <row r="287" spans="1:3" x14ac:dyDescent="0.3">
      <c r="A287" s="20"/>
      <c r="C287" s="21"/>
    </row>
    <row r="288" spans="1:3" x14ac:dyDescent="0.3">
      <c r="A288" s="20"/>
      <c r="C288" s="21"/>
    </row>
    <row r="289" spans="1:3" x14ac:dyDescent="0.3">
      <c r="A289" s="20"/>
      <c r="C289" s="21"/>
    </row>
    <row r="290" spans="1:3" x14ac:dyDescent="0.3">
      <c r="A290" s="20"/>
      <c r="C290" s="21"/>
    </row>
    <row r="291" spans="1:3" x14ac:dyDescent="0.3">
      <c r="A291" s="20"/>
      <c r="C291" s="21"/>
    </row>
    <row r="292" spans="1:3" x14ac:dyDescent="0.3">
      <c r="A292" s="20"/>
      <c r="C292" s="21"/>
    </row>
    <row r="293" spans="1:3" x14ac:dyDescent="0.3">
      <c r="A293" s="20"/>
      <c r="C293" s="21"/>
    </row>
    <row r="294" spans="1:3" x14ac:dyDescent="0.3">
      <c r="A294" s="20"/>
      <c r="C294" s="21"/>
    </row>
    <row r="295" spans="1:3" x14ac:dyDescent="0.3">
      <c r="A295" s="20"/>
      <c r="C295" s="21"/>
    </row>
    <row r="296" spans="1:3" x14ac:dyDescent="0.3">
      <c r="A296" s="20"/>
      <c r="C296" s="21"/>
    </row>
    <row r="297" spans="1:3" x14ac:dyDescent="0.3">
      <c r="A297" s="20"/>
      <c r="C297" s="21"/>
    </row>
    <row r="298" spans="1:3" x14ac:dyDescent="0.3">
      <c r="A298" s="20"/>
      <c r="C298" s="21"/>
    </row>
    <row r="299" spans="1:3" x14ac:dyDescent="0.3">
      <c r="A299" s="20"/>
      <c r="C299" s="21"/>
    </row>
    <row r="300" spans="1:3" x14ac:dyDescent="0.3">
      <c r="A300" s="20"/>
      <c r="C300" s="21"/>
    </row>
    <row r="301" spans="1:3" x14ac:dyDescent="0.3">
      <c r="A301" s="20"/>
      <c r="C301" s="21"/>
    </row>
    <row r="302" spans="1:3" x14ac:dyDescent="0.3">
      <c r="A302" s="20"/>
      <c r="C302" s="21"/>
    </row>
    <row r="303" spans="1:3" x14ac:dyDescent="0.3">
      <c r="A303" s="20"/>
      <c r="C303" s="21"/>
    </row>
    <row r="304" spans="1:3" x14ac:dyDescent="0.3">
      <c r="A304" s="20"/>
      <c r="C304" s="21"/>
    </row>
    <row r="305" spans="1:3" x14ac:dyDescent="0.3">
      <c r="A305" s="20"/>
      <c r="C305" s="21"/>
    </row>
    <row r="306" spans="1:3" x14ac:dyDescent="0.3">
      <c r="A306" s="20"/>
      <c r="C306" s="21"/>
    </row>
    <row r="307" spans="1:3" x14ac:dyDescent="0.3">
      <c r="A307" s="20"/>
      <c r="C307" s="21"/>
    </row>
    <row r="308" spans="1:3" x14ac:dyDescent="0.3">
      <c r="A308" s="20"/>
      <c r="C308" s="21"/>
    </row>
    <row r="309" spans="1:3" x14ac:dyDescent="0.3">
      <c r="A309" s="20"/>
      <c r="C309" s="21"/>
    </row>
    <row r="310" spans="1:3" x14ac:dyDescent="0.3">
      <c r="A310" s="20"/>
      <c r="C310" s="21"/>
    </row>
    <row r="311" spans="1:3" x14ac:dyDescent="0.3">
      <c r="A311" s="20"/>
      <c r="C311" s="21"/>
    </row>
    <row r="312" spans="1:3" x14ac:dyDescent="0.3">
      <c r="A312" s="20"/>
      <c r="C312" s="21"/>
    </row>
    <row r="313" spans="1:3" x14ac:dyDescent="0.3">
      <c r="A313" s="20"/>
      <c r="C313" s="21"/>
    </row>
    <row r="314" spans="1:3" x14ac:dyDescent="0.3">
      <c r="A314" s="20"/>
      <c r="C314" s="21"/>
    </row>
    <row r="315" spans="1:3" x14ac:dyDescent="0.3">
      <c r="A315" s="20"/>
      <c r="C315" s="21"/>
    </row>
    <row r="316" spans="1:3" x14ac:dyDescent="0.3">
      <c r="A316" s="20"/>
      <c r="C316" s="21"/>
    </row>
    <row r="317" spans="1:3" x14ac:dyDescent="0.3">
      <c r="A317" s="20"/>
      <c r="C317" s="21"/>
    </row>
    <row r="318" spans="1:3" x14ac:dyDescent="0.3">
      <c r="A318" s="20"/>
      <c r="C318" s="21"/>
    </row>
    <row r="319" spans="1:3" x14ac:dyDescent="0.3">
      <c r="A319" s="20"/>
      <c r="C319" s="21"/>
    </row>
    <row r="320" spans="1:3" x14ac:dyDescent="0.3">
      <c r="A320" s="20"/>
      <c r="C320" s="21"/>
    </row>
    <row r="321" spans="1:3" x14ac:dyDescent="0.3">
      <c r="A321" s="20"/>
      <c r="C321" s="21"/>
    </row>
    <row r="322" spans="1:3" x14ac:dyDescent="0.3">
      <c r="A322" s="20"/>
      <c r="C322" s="21"/>
    </row>
    <row r="323" spans="1:3" x14ac:dyDescent="0.3">
      <c r="A323" s="20"/>
      <c r="C323" s="21"/>
    </row>
    <row r="324" spans="1:3" x14ac:dyDescent="0.3">
      <c r="A324" s="20"/>
      <c r="C324" s="21"/>
    </row>
    <row r="325" spans="1:3" x14ac:dyDescent="0.3">
      <c r="A325" s="20"/>
      <c r="C325" s="21"/>
    </row>
    <row r="326" spans="1:3" x14ac:dyDescent="0.3">
      <c r="A326" s="20"/>
      <c r="C326" s="21"/>
    </row>
    <row r="327" spans="1:3" x14ac:dyDescent="0.3">
      <c r="A327" s="20"/>
      <c r="C327" s="21"/>
    </row>
    <row r="328" spans="1:3" x14ac:dyDescent="0.3">
      <c r="A328" s="20"/>
      <c r="C328" s="21"/>
    </row>
    <row r="329" spans="1:3" x14ac:dyDescent="0.3">
      <c r="A329" s="20"/>
      <c r="C329" s="21"/>
    </row>
    <row r="330" spans="1:3" x14ac:dyDescent="0.3">
      <c r="A330" s="20"/>
      <c r="C330" s="21"/>
    </row>
    <row r="331" spans="1:3" x14ac:dyDescent="0.3">
      <c r="A331" s="20"/>
      <c r="C331" s="21"/>
    </row>
    <row r="332" spans="1:3" x14ac:dyDescent="0.3">
      <c r="A332" s="20"/>
      <c r="C332" s="21"/>
    </row>
    <row r="333" spans="1:3" x14ac:dyDescent="0.3">
      <c r="A333" s="20"/>
      <c r="C333" s="21"/>
    </row>
    <row r="334" spans="1:3" x14ac:dyDescent="0.3">
      <c r="A334" s="20"/>
      <c r="C334" s="21"/>
    </row>
    <row r="335" spans="1:3" x14ac:dyDescent="0.3">
      <c r="A335" s="20"/>
      <c r="C335" s="21"/>
    </row>
    <row r="336" spans="1:3" x14ac:dyDescent="0.3">
      <c r="A336" s="20"/>
      <c r="C336" s="21"/>
    </row>
    <row r="337" spans="1:3" x14ac:dyDescent="0.3">
      <c r="A337" s="20"/>
      <c r="C337" s="21"/>
    </row>
    <row r="338" spans="1:3" x14ac:dyDescent="0.3">
      <c r="A338" s="20"/>
      <c r="C338" s="21"/>
    </row>
    <row r="339" spans="1:3" x14ac:dyDescent="0.3">
      <c r="A339" s="20"/>
      <c r="C339" s="21"/>
    </row>
    <row r="340" spans="1:3" x14ac:dyDescent="0.3">
      <c r="A340" s="20"/>
      <c r="C340" s="21"/>
    </row>
    <row r="341" spans="1:3" x14ac:dyDescent="0.3">
      <c r="A341" s="20"/>
      <c r="C341" s="21"/>
    </row>
    <row r="342" spans="1:3" x14ac:dyDescent="0.3">
      <c r="A342" s="20"/>
      <c r="C342" s="21"/>
    </row>
    <row r="343" spans="1:3" x14ac:dyDescent="0.3">
      <c r="A343" s="20"/>
      <c r="C343" s="21"/>
    </row>
    <row r="344" spans="1:3" x14ac:dyDescent="0.3">
      <c r="A344" s="20"/>
      <c r="C344" s="21"/>
    </row>
    <row r="345" spans="1:3" x14ac:dyDescent="0.3">
      <c r="A345" s="20"/>
      <c r="C345" s="21"/>
    </row>
    <row r="346" spans="1:3" x14ac:dyDescent="0.3">
      <c r="A346" s="20"/>
      <c r="C346" s="21"/>
    </row>
    <row r="347" spans="1:3" x14ac:dyDescent="0.3">
      <c r="A347" s="20"/>
      <c r="C347" s="21"/>
    </row>
    <row r="348" spans="1:3" x14ac:dyDescent="0.3">
      <c r="A348" s="20"/>
      <c r="C348" s="21"/>
    </row>
    <row r="349" spans="1:3" x14ac:dyDescent="0.3">
      <c r="A349" s="20"/>
      <c r="C349" s="21"/>
    </row>
    <row r="350" spans="1:3" x14ac:dyDescent="0.3">
      <c r="A350" s="20"/>
      <c r="C350" s="21"/>
    </row>
    <row r="351" spans="1:3" x14ac:dyDescent="0.3">
      <c r="A351" s="20"/>
      <c r="C351" s="21"/>
    </row>
    <row r="352" spans="1:3" x14ac:dyDescent="0.3">
      <c r="A352" s="20"/>
      <c r="C352" s="21"/>
    </row>
    <row r="353" spans="1:3" x14ac:dyDescent="0.3">
      <c r="A353" s="20"/>
      <c r="C353" s="21"/>
    </row>
    <row r="354" spans="1:3" x14ac:dyDescent="0.3">
      <c r="A354" s="20"/>
      <c r="C354" s="21"/>
    </row>
    <row r="355" spans="1:3" x14ac:dyDescent="0.3">
      <c r="A355" s="20"/>
      <c r="C355" s="21"/>
    </row>
    <row r="356" spans="1:3" x14ac:dyDescent="0.3">
      <c r="A356" s="20"/>
      <c r="C356" s="21"/>
    </row>
    <row r="357" spans="1:3" x14ac:dyDescent="0.3">
      <c r="A357" s="20"/>
      <c r="C357" s="21"/>
    </row>
    <row r="358" spans="1:3" x14ac:dyDescent="0.3">
      <c r="A358" s="20"/>
      <c r="C358" s="21"/>
    </row>
    <row r="359" spans="1:3" x14ac:dyDescent="0.3">
      <c r="A359" s="20"/>
      <c r="C359" s="21"/>
    </row>
    <row r="360" spans="1:3" x14ac:dyDescent="0.3">
      <c r="A360" s="20"/>
      <c r="C360" s="21"/>
    </row>
    <row r="361" spans="1:3" x14ac:dyDescent="0.3">
      <c r="A361" s="20"/>
      <c r="C361" s="21"/>
    </row>
    <row r="362" spans="1:3" x14ac:dyDescent="0.3">
      <c r="A362" s="20"/>
      <c r="C362" s="21"/>
    </row>
    <row r="363" spans="1:3" x14ac:dyDescent="0.3">
      <c r="A363" s="20"/>
      <c r="C363" s="21"/>
    </row>
    <row r="364" spans="1:3" x14ac:dyDescent="0.3">
      <c r="A364" s="20"/>
      <c r="C364" s="21"/>
    </row>
    <row r="365" spans="1:3" x14ac:dyDescent="0.3">
      <c r="A365" s="20"/>
      <c r="C365" s="21"/>
    </row>
    <row r="366" spans="1:3" x14ac:dyDescent="0.3">
      <c r="A366" s="20"/>
      <c r="C366" s="21"/>
    </row>
    <row r="367" spans="1:3" x14ac:dyDescent="0.3">
      <c r="A367" s="20"/>
      <c r="C367" s="21"/>
    </row>
    <row r="368" spans="1:3" x14ac:dyDescent="0.3">
      <c r="A368" s="20"/>
      <c r="C368" s="21"/>
    </row>
    <row r="369" spans="1:3" x14ac:dyDescent="0.3">
      <c r="A369" s="20"/>
      <c r="C369" s="21"/>
    </row>
    <row r="370" spans="1:3" x14ac:dyDescent="0.3">
      <c r="A370" s="20"/>
      <c r="C370" s="21"/>
    </row>
    <row r="371" spans="1:3" x14ac:dyDescent="0.3">
      <c r="A371" s="20"/>
      <c r="C371" s="21"/>
    </row>
    <row r="372" spans="1:3" x14ac:dyDescent="0.3">
      <c r="A372" s="20"/>
      <c r="C372" s="21"/>
    </row>
    <row r="373" spans="1:3" x14ac:dyDescent="0.3">
      <c r="A373" s="20"/>
      <c r="C373" s="21"/>
    </row>
    <row r="374" spans="1:3" x14ac:dyDescent="0.3">
      <c r="A374" s="20"/>
      <c r="C374" s="21"/>
    </row>
    <row r="375" spans="1:3" x14ac:dyDescent="0.3">
      <c r="A375" s="20"/>
      <c r="C375" s="21"/>
    </row>
    <row r="376" spans="1:3" x14ac:dyDescent="0.3">
      <c r="A376" s="20"/>
      <c r="C376" s="21"/>
    </row>
    <row r="377" spans="1:3" x14ac:dyDescent="0.3">
      <c r="A377" s="20"/>
      <c r="C377" s="21"/>
    </row>
    <row r="378" spans="1:3" x14ac:dyDescent="0.3">
      <c r="A378" s="20"/>
      <c r="C378" s="21"/>
    </row>
    <row r="379" spans="1:3" x14ac:dyDescent="0.3">
      <c r="A379" s="20"/>
      <c r="C379" s="21"/>
    </row>
    <row r="380" spans="1:3" x14ac:dyDescent="0.3">
      <c r="A380" s="20"/>
      <c r="C380" s="21"/>
    </row>
    <row r="381" spans="1:3" x14ac:dyDescent="0.3">
      <c r="A381" s="20"/>
      <c r="C381" s="21"/>
    </row>
    <row r="382" spans="1:3" x14ac:dyDescent="0.3">
      <c r="A382" s="20"/>
      <c r="C382" s="21"/>
    </row>
    <row r="383" spans="1:3" x14ac:dyDescent="0.3">
      <c r="A383" s="20"/>
      <c r="C383" s="21"/>
    </row>
    <row r="384" spans="1:3" x14ac:dyDescent="0.3">
      <c r="A384" s="20"/>
      <c r="C384" s="21"/>
    </row>
    <row r="385" spans="1:3" x14ac:dyDescent="0.3">
      <c r="A385" s="20"/>
      <c r="C385" s="21"/>
    </row>
    <row r="386" spans="1:3" x14ac:dyDescent="0.3">
      <c r="A386" s="20"/>
      <c r="C386" s="21"/>
    </row>
    <row r="387" spans="1:3" x14ac:dyDescent="0.3">
      <c r="A387" s="20"/>
      <c r="C387" s="21"/>
    </row>
    <row r="388" spans="1:3" x14ac:dyDescent="0.3">
      <c r="A388" s="20"/>
      <c r="C388" s="21"/>
    </row>
    <row r="389" spans="1:3" x14ac:dyDescent="0.3">
      <c r="A389" s="20"/>
      <c r="C389" s="21"/>
    </row>
    <row r="390" spans="1:3" x14ac:dyDescent="0.3">
      <c r="A390" s="20"/>
      <c r="C390" s="21"/>
    </row>
    <row r="391" spans="1:3" x14ac:dyDescent="0.3">
      <c r="A391" s="20"/>
      <c r="C391" s="21"/>
    </row>
    <row r="392" spans="1:3" x14ac:dyDescent="0.3">
      <c r="A392" s="20"/>
      <c r="C392" s="21"/>
    </row>
    <row r="393" spans="1:3" x14ac:dyDescent="0.3">
      <c r="A393" s="20"/>
      <c r="C393" s="21"/>
    </row>
    <row r="394" spans="1:3" x14ac:dyDescent="0.3">
      <c r="A394" s="20"/>
      <c r="C394" s="21"/>
    </row>
    <row r="395" spans="1:3" x14ac:dyDescent="0.3">
      <c r="A395" s="20"/>
      <c r="C395" s="21"/>
    </row>
    <row r="396" spans="1:3" x14ac:dyDescent="0.3">
      <c r="A396" s="20"/>
      <c r="C396" s="21"/>
    </row>
    <row r="397" spans="1:3" x14ac:dyDescent="0.3">
      <c r="A397" s="20"/>
      <c r="C397" s="21"/>
    </row>
    <row r="398" spans="1:3" x14ac:dyDescent="0.3">
      <c r="A398" s="20"/>
      <c r="C398" s="21"/>
    </row>
    <row r="399" spans="1:3" x14ac:dyDescent="0.3">
      <c r="A399" s="20"/>
      <c r="C399" s="21"/>
    </row>
    <row r="400" spans="1:3" x14ac:dyDescent="0.3">
      <c r="A400" s="20"/>
      <c r="C400" s="21"/>
    </row>
  </sheetData>
  <dataValidations count="1">
    <dataValidation type="list" allowBlank="1" showInputMessage="1" sqref="B4:B24" xr:uid="{DFAE47B7-139A-4569-B45B-263031F6E19F}">
      <formula1>INDIRECT("Plan[Kategorie]")</formula1>
    </dataValidation>
  </dataValidations>
  <printOptions horizontalCentered="1"/>
  <pageMargins left="0.59055118110236215" right="0.59055118110236215" top="0.70866141732283472" bottom="0.70866141732283472" header="0.3" footer="0.3"/>
  <pageSetup paperSize="9" fitToHeight="0" orientation="portrait" r:id="rId1"/>
  <headerFooter>
    <oddFooter>&amp;C&amp;8Excel mit Copilot 2027&amp;L&amp;8&amp;R&amp;8Seite &amp;P von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FCC1-E99B-43B7-AFB9-DBCFCB5A2EB4}">
  <sheetPr>
    <pageSetUpPr fitToPage="1"/>
  </sheetPr>
  <dimension ref="A1:N40"/>
  <sheetViews>
    <sheetView workbookViewId="0">
      <pane xSplit="1" ySplit="4" topLeftCell="B5" activePane="bottomRight" state="frozenSplit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14" width="10.77734375" customWidth="1"/>
  </cols>
  <sheetData>
    <row r="1" spans="1:14" ht="30" customHeight="1" x14ac:dyDescent="0.45">
      <c r="A1" s="16" t="s">
        <v>62</v>
      </c>
    </row>
    <row r="2" spans="1:14" x14ac:dyDescent="0.3">
      <c r="A2" s="14" t="str">
        <f>"Jahr "&amp;YEAR(Budget!B2)</f>
        <v>Jahr 2027</v>
      </c>
    </row>
    <row r="3" spans="1:14" x14ac:dyDescent="0.3">
      <c r="A3" s="31" t="s">
        <v>60</v>
      </c>
      <c r="B3" s="32">
        <f t="shared" ref="B3:N3" si="0">SUM(_xlfn.ANCHORARRAY(B5))</f>
        <v>6070</v>
      </c>
      <c r="C3" s="32">
        <f t="shared" si="0"/>
        <v>4430</v>
      </c>
      <c r="D3" s="32">
        <f t="shared" si="0"/>
        <v>3400</v>
      </c>
      <c r="E3" s="32">
        <f t="shared" si="0"/>
        <v>0</v>
      </c>
      <c r="F3" s="32">
        <f t="shared" si="0"/>
        <v>0</v>
      </c>
      <c r="G3" s="32">
        <f t="shared" si="0"/>
        <v>0</v>
      </c>
      <c r="H3" s="32">
        <f t="shared" si="0"/>
        <v>0</v>
      </c>
      <c r="I3" s="32">
        <f t="shared" si="0"/>
        <v>0</v>
      </c>
      <c r="J3" s="32">
        <f t="shared" si="0"/>
        <v>0</v>
      </c>
      <c r="K3" s="32">
        <f t="shared" si="0"/>
        <v>0</v>
      </c>
      <c r="L3" s="32">
        <f t="shared" si="0"/>
        <v>0</v>
      </c>
      <c r="M3" s="32">
        <f t="shared" si="0"/>
        <v>0</v>
      </c>
      <c r="N3" s="32">
        <f t="shared" si="0"/>
        <v>13900</v>
      </c>
    </row>
    <row r="4" spans="1:14" x14ac:dyDescent="0.3">
      <c r="A4" s="10" t="s">
        <v>35</v>
      </c>
      <c r="B4" s="29">
        <f>DATE(YEAR(Budget!$B$2),COLUMN()-1,1)</f>
        <v>46388</v>
      </c>
      <c r="C4" s="29">
        <f>DATE(YEAR(Budget!$B$2),COLUMN()-1,1)</f>
        <v>46419</v>
      </c>
      <c r="D4" s="29">
        <f>DATE(YEAR(Budget!$B$2),COLUMN()-1,1)</f>
        <v>46447</v>
      </c>
      <c r="E4" s="29">
        <f>DATE(YEAR(Budget!$B$2),COLUMN()-1,1)</f>
        <v>46478</v>
      </c>
      <c r="F4" s="29">
        <f>DATE(YEAR(Budget!$B$2),COLUMN()-1,1)</f>
        <v>46508</v>
      </c>
      <c r="G4" s="29">
        <f>DATE(YEAR(Budget!$B$2),COLUMN()-1,1)</f>
        <v>46539</v>
      </c>
      <c r="H4" s="29">
        <f>DATE(YEAR(Budget!$B$2),COLUMN()-1,1)</f>
        <v>46569</v>
      </c>
      <c r="I4" s="29">
        <f>DATE(YEAR(Budget!$B$2),COLUMN()-1,1)</f>
        <v>46600</v>
      </c>
      <c r="J4" s="29">
        <f>DATE(YEAR(Budget!$B$2),COLUMN()-1,1)</f>
        <v>46631</v>
      </c>
      <c r="K4" s="29">
        <f>DATE(YEAR(Budget!$B$2),COLUMN()-1,1)</f>
        <v>46661</v>
      </c>
      <c r="L4" s="29">
        <f>DATE(YEAR(Budget!$B$2),COLUMN()-1,1)</f>
        <v>46692</v>
      </c>
      <c r="M4" s="29">
        <f>DATE(YEAR(Budget!$B$2),COLUMN()-1,1)</f>
        <v>46722</v>
      </c>
      <c r="N4" s="30" t="s">
        <v>63</v>
      </c>
    </row>
    <row r="5" spans="1:14" x14ac:dyDescent="0.3">
      <c r="A5" t="str" cm="1">
        <f t="array" ref="A5:A11">Plan[Kategorie]</f>
        <v>Büromaterial</v>
      </c>
      <c r="B5" s="33" cm="1">
        <f t="array" ref="B5:B11">SUMIFS(Ausgaben[Betrag],Ausgaben[Kategorie],_xlfn.ANCHORARRAY($A5),Ausgaben[Datum],"&gt;="&amp;B$4,Ausgaben[Datum],"&lt;="&amp;EOMONTH(B$4,0))</f>
        <v>140</v>
      </c>
      <c r="C5" s="33" cm="1">
        <f t="array" ref="C5:C11">SUMIFS(Ausgaben[Betrag],Ausgaben[Kategorie],_xlfn.ANCHORARRAY($A5),Ausgaben[Datum],"&gt;="&amp;C$4,Ausgaben[Datum],"&lt;="&amp;EOMONTH(C$4,0))</f>
        <v>240</v>
      </c>
      <c r="D5" s="33" cm="1">
        <f t="array" ref="D5:D11">SUMIFS(Ausgaben[Betrag],Ausgaben[Kategorie],_xlfn.ANCHORARRAY($A5),Ausgaben[Datum],"&gt;="&amp;D$4,Ausgaben[Datum],"&lt;="&amp;EOMONTH(D$4,0))</f>
        <v>160</v>
      </c>
      <c r="E5" s="33" cm="1">
        <f t="array" ref="E5:E11">SUMIFS(Ausgaben[Betrag],Ausgaben[Kategorie],_xlfn.ANCHORARRAY($A5),Ausgaben[Datum],"&gt;="&amp;E$4,Ausgaben[Datum],"&lt;="&amp;EOMONTH(E$4,0))</f>
        <v>0</v>
      </c>
      <c r="F5" s="33" cm="1">
        <f t="array" ref="F5:F11">SUMIFS(Ausgaben[Betrag],Ausgaben[Kategorie],_xlfn.ANCHORARRAY($A5),Ausgaben[Datum],"&gt;="&amp;F$4,Ausgaben[Datum],"&lt;="&amp;EOMONTH(F$4,0))</f>
        <v>0</v>
      </c>
      <c r="G5" s="33" cm="1">
        <f t="array" ref="G5:G11">SUMIFS(Ausgaben[Betrag],Ausgaben[Kategorie],_xlfn.ANCHORARRAY($A5),Ausgaben[Datum],"&gt;="&amp;G$4,Ausgaben[Datum],"&lt;="&amp;EOMONTH(G$4,0))</f>
        <v>0</v>
      </c>
      <c r="H5" s="33" cm="1">
        <f t="array" ref="H5:H11">SUMIFS(Ausgaben[Betrag],Ausgaben[Kategorie],_xlfn.ANCHORARRAY($A5),Ausgaben[Datum],"&gt;="&amp;H$4,Ausgaben[Datum],"&lt;="&amp;EOMONTH(H$4,0))</f>
        <v>0</v>
      </c>
      <c r="I5" s="33" cm="1">
        <f t="array" ref="I5:I11">SUMIFS(Ausgaben[Betrag],Ausgaben[Kategorie],_xlfn.ANCHORARRAY($A5),Ausgaben[Datum],"&gt;="&amp;I$4,Ausgaben[Datum],"&lt;="&amp;EOMONTH(I$4,0))</f>
        <v>0</v>
      </c>
      <c r="J5" s="33" cm="1">
        <f t="array" ref="J5:J11">SUMIFS(Ausgaben[Betrag],Ausgaben[Kategorie],_xlfn.ANCHORARRAY($A5),Ausgaben[Datum],"&gt;="&amp;J$4,Ausgaben[Datum],"&lt;="&amp;EOMONTH(J$4,0))</f>
        <v>0</v>
      </c>
      <c r="K5" s="33" cm="1">
        <f t="array" ref="K5:K11">SUMIFS(Ausgaben[Betrag],Ausgaben[Kategorie],_xlfn.ANCHORARRAY($A5),Ausgaben[Datum],"&gt;="&amp;K$4,Ausgaben[Datum],"&lt;="&amp;EOMONTH(K$4,0))</f>
        <v>0</v>
      </c>
      <c r="L5" s="33" cm="1">
        <f t="array" ref="L5:L11">SUMIFS(Ausgaben[Betrag],Ausgaben[Kategorie],_xlfn.ANCHORARRAY($A5),Ausgaben[Datum],"&gt;="&amp;L$4,Ausgaben[Datum],"&lt;="&amp;EOMONTH(L$4,0))</f>
        <v>0</v>
      </c>
      <c r="M5" s="33" cm="1">
        <f t="array" ref="M5:M11">SUMIFS(Ausgaben[Betrag],Ausgaben[Kategorie],_xlfn.ANCHORARRAY($A5),Ausgaben[Datum],"&gt;="&amp;M$4,Ausgaben[Datum],"&lt;="&amp;EOMONTH(M$4,0))</f>
        <v>0</v>
      </c>
      <c r="N5" s="34" cm="1">
        <f t="array" ref="N5:N11">SUMIFS(Ausgaben[Betrag],Ausgaben[Kategorie],_xlfn.ANCHORARRAY($A5),Ausgaben[Datum],"&gt;="&amp;$B$4,Ausgaben[Datum],"&lt;="&amp;EOMONTH($M$4,0))</f>
        <v>540</v>
      </c>
    </row>
    <row r="6" spans="1:14" x14ac:dyDescent="0.3">
      <c r="A6" t="str">
        <v>Software</v>
      </c>
      <c r="B6" s="33">
        <v>510</v>
      </c>
      <c r="C6" s="33">
        <v>470</v>
      </c>
      <c r="D6" s="33">
        <v>540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4">
        <v>1520</v>
      </c>
    </row>
    <row r="7" spans="1:14" x14ac:dyDescent="0.3">
      <c r="A7" t="str">
        <v>Reisekosten</v>
      </c>
      <c r="B7" s="33">
        <v>1190</v>
      </c>
      <c r="C7" s="33">
        <v>1440</v>
      </c>
      <c r="D7" s="33">
        <v>1360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4">
        <v>3990</v>
      </c>
    </row>
    <row r="8" spans="1:14" x14ac:dyDescent="0.3">
      <c r="A8" t="str">
        <v>Fortbildung</v>
      </c>
      <c r="B8" s="33">
        <v>0</v>
      </c>
      <c r="C8" s="33">
        <v>1290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4">
        <v>1290</v>
      </c>
    </row>
    <row r="9" spans="1:14" x14ac:dyDescent="0.3">
      <c r="A9" t="str">
        <v>Bewirtung</v>
      </c>
      <c r="B9" s="33">
        <v>200</v>
      </c>
      <c r="C9" s="33">
        <v>180</v>
      </c>
      <c r="D9" s="33">
        <v>310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4">
        <v>690</v>
      </c>
    </row>
    <row r="10" spans="1:14" x14ac:dyDescent="0.3">
      <c r="A10" t="str">
        <v>Versicherungen</v>
      </c>
      <c r="B10" s="33">
        <v>3480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4">
        <v>3480</v>
      </c>
    </row>
    <row r="11" spans="1:14" x14ac:dyDescent="0.3">
      <c r="A11" t="str">
        <v>Marketing</v>
      </c>
      <c r="B11" s="33">
        <v>550</v>
      </c>
      <c r="C11" s="33">
        <v>810</v>
      </c>
      <c r="D11" s="33">
        <v>1030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4">
        <v>2390</v>
      </c>
    </row>
    <row r="12" spans="1:14" x14ac:dyDescent="0.3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spans="1:14" x14ac:dyDescent="0.3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  <row r="14" spans="1:14" x14ac:dyDescent="0.3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spans="1:14" x14ac:dyDescent="0.3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spans="1:14" x14ac:dyDescent="0.3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</row>
    <row r="17" spans="2:14" x14ac:dyDescent="0.3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</row>
    <row r="18" spans="2:14" x14ac:dyDescent="0.3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</row>
    <row r="19" spans="2:14" x14ac:dyDescent="0.3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</row>
    <row r="20" spans="2:14" x14ac:dyDescent="0.3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</row>
    <row r="21" spans="2:14" x14ac:dyDescent="0.3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spans="2:14" x14ac:dyDescent="0.3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</row>
    <row r="23" spans="2:14" x14ac:dyDescent="0.3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spans="2:14" x14ac:dyDescent="0.3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2:14" x14ac:dyDescent="0.3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4"/>
    </row>
    <row r="26" spans="2:14" x14ac:dyDescent="0.3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4"/>
    </row>
    <row r="27" spans="2:14" x14ac:dyDescent="0.3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</row>
    <row r="28" spans="2:14" x14ac:dyDescent="0.3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4"/>
    </row>
    <row r="29" spans="2:14" x14ac:dyDescent="0.3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4"/>
    </row>
    <row r="30" spans="2:14" x14ac:dyDescent="0.3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/>
    </row>
    <row r="31" spans="2:14" x14ac:dyDescent="0.3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4"/>
    </row>
    <row r="32" spans="2:14" x14ac:dyDescent="0.3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</row>
    <row r="33" spans="2:14" x14ac:dyDescent="0.3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/>
    </row>
    <row r="34" spans="2:14" x14ac:dyDescent="0.3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</row>
    <row r="35" spans="2:14" x14ac:dyDescent="0.3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/>
    </row>
    <row r="36" spans="2:14" x14ac:dyDescent="0.3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4"/>
    </row>
    <row r="37" spans="2:14" x14ac:dyDescent="0.3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4"/>
    </row>
    <row r="38" spans="2:14" x14ac:dyDescent="0.3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4"/>
    </row>
    <row r="39" spans="2:14" x14ac:dyDescent="0.3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4"/>
    </row>
    <row r="40" spans="2:14" x14ac:dyDescent="0.3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4"/>
    </row>
  </sheetData>
  <printOptions horizontalCentered="1"/>
  <pageMargins left="0.59055118110236215" right="0.59055118110236215" top="0.70866141732283472" bottom="0.70866141732283472" header="0.3" footer="0.3"/>
  <pageSetup paperSize="9" scale="84" orientation="landscape" r:id="rId1"/>
  <headerFooter>
    <oddFooter>&amp;C&amp;8Excel mit Copilot 2027&amp;L&amp;8&amp;R&amp;8Seite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So geht's</vt:lpstr>
      <vt:lpstr>Budget</vt:lpstr>
      <vt:lpstr>Ausgaben</vt:lpstr>
      <vt:lpstr>Monate</vt:lpstr>
      <vt:lpstr>'So geht''s'!Druckbereich</vt:lpstr>
      <vt:lpstr>Ausgaben!Drucktitel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cp:lastPrinted>2026-10-27T06:08:48Z</cp:lastPrinted>
  <dcterms:created xsi:type="dcterms:W3CDTF">2026-10-27T06:04:16Z</dcterms:created>
  <dcterms:modified xsi:type="dcterms:W3CDTF">2026-10-27T06:08:49Z</dcterms:modified>
</cp:coreProperties>
</file>