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588911F-C309-4583-ACB4-CD7F3B7D9934}" xr6:coauthVersionLast="47" xr6:coauthVersionMax="47" xr10:uidLastSave="{00000000-0000-0000-0000-000000000000}"/>
  <bookViews>
    <workbookView xWindow="480" yWindow="240" windowWidth="18000" windowHeight="12000" xr2:uid="{C93F374D-9322-403B-9D11-228A50EA3F15}"/>
  </bookViews>
  <sheets>
    <sheet name="Dashboard" sheetId="2" r:id="rId1"/>
    <sheet name="Daten" sheetId="1" r:id="rId2"/>
    <sheet name="_DashboardSupport" sheetId="3" state="hidden" r:id="rId3"/>
  </sheets>
  <definedNames>
    <definedName name="_xlnm.Print_Area" localSheetId="0">Dashboard!$A$1:$L$28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" i="3" l="1"/>
  <c r="A2" i="3"/>
  <c r="A3" i="3" s="1"/>
  <c r="A4" i="3" s="1"/>
  <c r="A5" i="3" s="1"/>
  <c r="A6" i="3" s="1"/>
  <c r="A7" i="3" s="1"/>
  <c r="A8" i="3" s="1"/>
  <c r="A9" i="3" s="1"/>
  <c r="A10" i="3" s="1"/>
  <c r="A11" i="3" s="1"/>
  <c r="A12" i="3" s="1"/>
  <c r="A13" i="3" s="1"/>
  <c r="D6" i="2"/>
  <c r="D4" i="2"/>
  <c r="A4" i="2"/>
  <c r="A3" i="2"/>
  <c r="A1" i="2"/>
  <c r="J6" i="2"/>
  <c r="G6" i="2"/>
  <c r="J4" i="2"/>
  <c r="G4" i="2"/>
  <c r="I11" i="2" a="1"/>
  <c r="J11" i="2" s="1" a="1"/>
  <c r="K11" i="2" s="1" a="1"/>
  <c r="A2" i="2"/>
  <c r="B2" i="3" l="1"/>
  <c r="B3" i="3" l="1"/>
  <c r="B4" i="3" l="1"/>
  <c r="B5" i="3" l="1"/>
  <c r="B6" i="3" l="1"/>
  <c r="B7" i="3" l="1"/>
  <c r="B8" i="3" l="1"/>
  <c r="B9" i="3" l="1"/>
  <c r="B10" i="3" l="1"/>
  <c r="B11" i="3" l="1"/>
  <c r="B12" i="3" l="1"/>
  <c r="B1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<sst xmlns="http://schemas.openxmlformats.org/spreadsheetml/2006/main" count="196" uniqueCount="14">
  <si>
    <t>Datum</t>
  </si>
  <si>
    <t>Region</t>
  </si>
  <si>
    <t>Umsatz</t>
  </si>
  <si>
    <t>Ost</t>
  </si>
  <si>
    <t>Nord</t>
  </si>
  <si>
    <t>West</t>
  </si>
  <si>
    <t>Süd</t>
  </si>
  <si>
    <t>Kalenderjahr 2026</t>
  </si>
  <si>
    <t>Anzahl der Aufträge</t>
  </si>
  <si>
    <t>Umsatz letzter Datenmonat</t>
  </si>
  <si>
    <t>Veränderung zum Vormonat</t>
  </si>
  <si>
    <t>Umsatz nach Region</t>
  </si>
  <si>
    <t>Anteil</t>
  </si>
  <si>
    <t>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</si>
</sst>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&quot;€&quot;"/>
    <numFmt numFmtId="165" formatCode="#,##0\ \€"/>
    <numFmt numFmtId="166" formatCode="\+0.0%;\-0.0%;0.0%"/>
    <numFmt numFmtId="167" formatCode="0.0%"/>
    <numFmt numFmtId="168" formatCode="mmm"/>
    <numFmt numFmtId="169" formatCode="mmmm\ yyyy"/>
    <numFmt numFmtId="170" formatCode="&quot;gegen &quot;mmmm\ yyyy"/>
  </numFmts>
  <fonts count="11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theme="1"/>
      <name val="Aptos"/>
    </font>
    <font>
      <b/>
      <sz val="22"/>
      <color rgb="FFFFFFFF"/>
      <name val="Aptos Narrow"/>
      <family val="2"/>
      <scheme val="minor"/>
    </font>
    <font>
      <sz val="10"/>
      <color rgb="FF44546A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20"/>
      <color rgb="FF17365D"/>
      <name val="Aptos Narrow"/>
      <family val="2"/>
      <scheme val="minor"/>
    </font>
    <font>
      <sz val="9"/>
      <color rgb="FF667085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sz val="11"/>
      <color rgb="FF17365D"/>
      <name val="Aptos"/>
    </font>
    <font>
      <sz val="11"/>
      <color rgb="FF333333"/>
      <name val="Aptos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3F6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D0D7E2"/>
      </top>
      <bottom/>
      <diagonal/>
    </border>
    <border>
      <left/>
      <right/>
      <top/>
      <bottom style="thin">
        <color rgb="FFD0D7E2"/>
      </bottom>
      <diagonal/>
    </border>
    <border>
      <left style="thin">
        <color rgb="FFD0D7E2"/>
      </left>
      <right/>
      <top style="thin">
        <color rgb="FFD0D7E2"/>
      </top>
      <bottom/>
      <diagonal/>
    </border>
    <border>
      <left style="thin">
        <color rgb="FFD0D7E2"/>
      </left>
      <right/>
      <top/>
      <bottom/>
      <diagonal/>
    </border>
    <border>
      <left style="thin">
        <color rgb="FFD0D7E2"/>
      </left>
      <right/>
      <top/>
      <bottom style="thin">
        <color rgb="FFD0D7E2"/>
      </bottom>
      <diagonal/>
    </border>
    <border>
      <left/>
      <right style="thin">
        <color rgb="FFD0D7E2"/>
      </right>
      <top style="thin">
        <color rgb="FFD0D7E2"/>
      </top>
      <bottom/>
      <diagonal/>
    </border>
    <border>
      <left/>
      <right style="thin">
        <color rgb="FFD0D7E2"/>
      </right>
      <top/>
      <bottom/>
      <diagonal/>
    </border>
    <border>
      <left/>
      <right style="thin">
        <color rgb="FFD0D7E2"/>
      </right>
      <top/>
      <bottom style="thin">
        <color rgb="FFD0D7E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3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165" fontId="6" fillId="6" borderId="0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3" fontId="6" fillId="6" borderId="4" xfId="0" applyNumberFormat="1" applyFont="1" applyFill="1" applyBorder="1" applyAlignment="1">
      <alignment horizontal="center" vertical="center"/>
    </xf>
    <xf numFmtId="3" fontId="6" fillId="6" borderId="0" xfId="0" applyNumberFormat="1" applyFont="1" applyFill="1" applyBorder="1" applyAlignment="1">
      <alignment horizontal="center" vertical="center"/>
    </xf>
    <xf numFmtId="166" fontId="6" fillId="6" borderId="4" xfId="0" applyNumberFormat="1" applyFont="1" applyFill="1" applyBorder="1" applyAlignment="1">
      <alignment horizontal="center" vertical="center"/>
    </xf>
    <xf numFmtId="166" fontId="6" fillId="6" borderId="0" xfId="0" applyNumberFormat="1" applyFont="1" applyFill="1" applyBorder="1" applyAlignment="1">
      <alignment horizontal="center" vertical="center"/>
    </xf>
    <xf numFmtId="166" fontId="6" fillId="6" borderId="7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0" fillId="0" borderId="0" xfId="0" applyFont="1"/>
    <xf numFmtId="165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0" fillId="0" borderId="0" xfId="0" applyNumberFormat="1"/>
    <xf numFmtId="169" fontId="7" fillId="6" borderId="5" xfId="0" applyNumberFormat="1" applyFont="1" applyFill="1" applyBorder="1" applyAlignment="1">
      <alignment horizontal="center" vertical="center"/>
    </xf>
    <xf numFmtId="170" fontId="7" fillId="6" borderId="5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6">
    <dxf>
      <font>
        <color rgb="FFC00000"/>
      </font>
    </dxf>
    <dxf>
      <font>
        <color rgb="FF107C4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0" i="0" u="none" strike="noStrike" kern="1200" spc="0" baseline="0">
                <a:solidFill>
                  <a:srgbClr val="17365D"/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Umsatz je Monat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rgbClr val="17365D"/>
              </a:solidFill>
              <a:latin typeface="Aptos Display"/>
              <a:ea typeface="Aptos Display"/>
              <a:cs typeface="Aptos Display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_DashboardSupport!$B$1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rgbClr val="4472C4"/>
            </a:solidFill>
            <a:ln w="12700" cap="flat" cmpd="sng" algn="ctr">
              <a:solidFill>
                <a:srgbClr val="2F5597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invertIfNegative val="0"/>
          <c:dLbls>
            <c:numFmt formatCode="#.##0\ \€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_DashboardSupport!$A$2:$A$13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_DashboardSupport!$B$2:$B$13</c:f>
              <c:numCache>
                <c:formatCode>General</c:formatCode>
                <c:ptCount val="12"/>
                <c:pt idx="0">
                  <c:v>41420</c:v>
                </c:pt>
                <c:pt idx="1">
                  <c:v>20840</c:v>
                </c:pt>
                <c:pt idx="2">
                  <c:v>29900</c:v>
                </c:pt>
                <c:pt idx="3">
                  <c:v>31240</c:v>
                </c:pt>
                <c:pt idx="4">
                  <c:v>31700</c:v>
                </c:pt>
                <c:pt idx="5">
                  <c:v>33680</c:v>
                </c:pt>
                <c:pt idx="6">
                  <c:v>43000</c:v>
                </c:pt>
                <c:pt idx="7">
                  <c:v>40000</c:v>
                </c:pt>
                <c:pt idx="8">
                  <c:v>36400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45-4774-9EFD-2728970BD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7813647"/>
        <c:axId val="373020015"/>
      </c:barChart>
      <c:dateAx>
        <c:axId val="1707813647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3020015"/>
        <c:crosses val="autoZero"/>
        <c:auto val="1"/>
        <c:lblOffset val="100"/>
        <c:baseTimeUnit val="months"/>
      </c:dateAx>
      <c:valAx>
        <c:axId val="37302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E2F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#.##0\ \€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07813647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0D7E2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99059</xdr:rowOff>
    </xdr:from>
    <xdr:to>
      <xdr:col>8</xdr:col>
      <xdr:colOff>0</xdr:colOff>
      <xdr:row>25</xdr:row>
      <xdr:rowOff>182879</xdr:rowOff>
    </xdr:to>
    <xdr:graphicFrame macro="">
      <xdr:nvGraphicFramePr>
        <xdr:cNvPr id="2" name="Monatsumsatz" descr="Säulendiagramm mit dem Umsatz je Monat von Januar bis zum letzten Monat mit Daten im Jahr 2026." title="Monatsumsatz 2026">
          <a:extLst>
            <a:ext uri="{FF2B5EF4-FFF2-40B4-BE49-F238E27FC236}">
              <a16:creationId xmlns:a16="http://schemas.microsoft.com/office/drawing/2014/main" id="{7FF1665D-D3D2-04E2-221F-58B8E1DF74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B0B8C-363E-4469-B202-97EE4F7D0B29}" name="Umsatzdaten" displayName="Umsatzdaten" ref="A1:C184" totalsRowShown="0" headerRowDxfId="5">
  <autoFilter ref="A1:C184" xr:uid="{B20B0B8C-363E-4469-B202-97EE4F7D0B29}"/>
  <tableColumns count="3">
    <tableColumn id="1" xr3:uid="{5BBD3C65-AA96-46AA-8F1C-0099994D2CC8}" name="Datum" dataDxfId="4"/>
    <tableColumn id="2" xr3:uid="{FF51E8DE-CF51-4EC3-8BCC-893024E472C0}" name="Region" dataDxfId="3"/>
    <tableColumn id="3" xr3:uid="{3414A88A-CDE8-4A48-AC52-E2F72A835C71}" name="Umsatz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C465-1189-46EC-9BDE-928652A9BBC9}">
  <sheetPr>
    <pageSetUpPr fitToPage="1"/>
  </sheetPr>
  <dimension ref="A1:L25"/>
  <sheetViews>
    <sheetView showGridLines="0" tabSelected="1" zoomScaleNormal="100" workbookViewId="0">
      <selection sqref="A1:L1"/>
    </sheetView>
  </sheetViews>
  <sheetFormatPr baseColWidth="10" defaultColWidth="11.44140625" defaultRowHeight="14.4" x14ac:dyDescent="0.3"/>
  <cols>
    <col min="1" max="8" width="10.21875" style="4" customWidth="1"/>
    <col min="9" max="9" width="12" style="4" customWidth="1"/>
    <col min="10" max="10" width="13" style="4" customWidth="1"/>
    <col min="11" max="11" width="10.21875" style="4" customWidth="1"/>
    <col min="12" max="12" width="7.44140625" style="4" customWidth="1"/>
  </cols>
  <sheetData>
    <row r="1" spans="1:12" ht="34.049999999999997" customHeight="1" x14ac:dyDescent="0.3">
      <c r="A1" s="5" t="str">
        <f>"Umsatz-Dashboard "&amp;YEAR(MAX(Umsatzdaten[Datum]))</f>
        <v>Umsatz-Dashboard 2026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2.05" customHeight="1" x14ac:dyDescent="0.3">
      <c r="A2" s="6" t="str">
        <f>"Datenstand: "&amp;TEXT(MAX(Umsatzdaten[Datum]),"dd.mm.yyyy")&amp;" | Quelle: Umsatzdaten"</f>
        <v>Datenstand: dd.00.yyyy | Quelle: Umsatzdaten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2.05" customHeight="1" x14ac:dyDescent="0.3">
      <c r="A3" s="10" t="str">
        <f>"Gesamtumsatz "&amp;YEAR(MAX(Umsatzdaten[Datum]))</f>
        <v>Gesamtumsatz 2026</v>
      </c>
      <c r="B3" s="8"/>
      <c r="C3" s="8"/>
      <c r="D3" s="10" t="s">
        <v>8</v>
      </c>
      <c r="E3" s="8"/>
      <c r="F3" s="8"/>
      <c r="G3" s="10" t="s">
        <v>9</v>
      </c>
      <c r="H3" s="8"/>
      <c r="I3" s="8"/>
      <c r="J3" s="10" t="s">
        <v>10</v>
      </c>
      <c r="K3" s="8"/>
      <c r="L3" s="13"/>
    </row>
    <row r="4" spans="1:12" ht="27" customHeight="1" x14ac:dyDescent="0.3">
      <c r="A4" s="11">
        <f>_xlfn.LET(_xlpm.y,YEAR(MAX(Umsatzdaten[Datum])),SUMIFS(Umsatzdaten[Umsatz],Umsatzdaten[Datum],"&gt;="&amp;DATE(_xlpm.y,1,1),Umsatzdaten[Datum],"&lt;"&amp;DATE(_xlpm.y+1,1,1)))</f>
        <v>308180</v>
      </c>
      <c r="B4" s="7"/>
      <c r="C4" s="7"/>
      <c r="D4" s="15">
        <f>_xlfn.LET(_xlpm.y,YEAR(MAX(Umsatzdaten[Datum])),COUNTIFS(Umsatzdaten[Datum],"&gt;="&amp;DATE(_xlpm.y,1,1),Umsatzdaten[Datum],"&lt;"&amp;DATE(_xlpm.y+1,1,1)))</f>
        <v>183</v>
      </c>
      <c r="E4" s="16"/>
      <c r="F4" s="16"/>
      <c r="G4" s="11">
        <f ca="1">_xlfn.LET(_xlpm.e,EOMONTH(TODAY(),-1)+1,_xlpm.s,EOMONTH(TODAY(),-2)+1,SUMIFS(Umsatzdaten[Umsatz],Umsatzdaten[Datum],"&gt;="&amp;_xlpm.s,Umsatzdaten[Datum],"&lt;"&amp;_xlpm.e))</f>
        <v>36400</v>
      </c>
      <c r="H4" s="7"/>
      <c r="I4" s="7"/>
      <c r="J4" s="17">
        <f ca="1">_xlfn.LET(_xlpm.e,EOMONTH(TODAY(),-1)+1,_xlpm.s,EOMONTH(TODAY(),-2)+1,_xlpm.p,EOMONTH(TODAY(),-3)+1,_xlpm.curr,SUMIFS(Umsatzdaten[Umsatz],Umsatzdaten[Datum],"&gt;="&amp;_xlpm.s,Umsatzdaten[Datum],"&lt;"&amp;_xlpm.e),_xlpm.prev,SUMIFS(Umsatzdaten[Umsatz],Umsatzdaten[Datum],"&gt;="&amp;_xlpm.p,Umsatzdaten[Datum],"&lt;"&amp;_xlpm.s),IFERROR(_xlpm.curr/_xlpm.prev-1,""))</f>
        <v>-8.9999999999999969E-2</v>
      </c>
      <c r="K4" s="18"/>
      <c r="L4" s="19"/>
    </row>
    <row r="5" spans="1:12" ht="27" customHeight="1" x14ac:dyDescent="0.3">
      <c r="A5" s="11"/>
      <c r="B5" s="7"/>
      <c r="C5" s="7"/>
      <c r="D5" s="15"/>
      <c r="E5" s="16"/>
      <c r="F5" s="16"/>
      <c r="G5" s="11"/>
      <c r="H5" s="7"/>
      <c r="I5" s="7"/>
      <c r="J5" s="17"/>
      <c r="K5" s="18"/>
      <c r="L5" s="19"/>
    </row>
    <row r="6" spans="1:12" ht="19.95" customHeight="1" x14ac:dyDescent="0.3">
      <c r="A6" s="12" t="s">
        <v>7</v>
      </c>
      <c r="B6" s="9"/>
      <c r="C6" s="9"/>
      <c r="D6" s="12" t="str">
        <f>"Datensätze im Jahr "&amp;YEAR(MAX(Umsatzdaten[Datum]))</f>
        <v>Datensätze im Jahr 2026</v>
      </c>
      <c r="E6" s="9"/>
      <c r="F6" s="9"/>
      <c r="G6" s="26">
        <f ca="1">EOMONTH(TODAY(),-1)</f>
        <v>46295</v>
      </c>
      <c r="H6" s="9"/>
      <c r="I6" s="9"/>
      <c r="J6" s="27">
        <f ca="1">EOMONTH(TODAY(),-2)</f>
        <v>46265</v>
      </c>
      <c r="K6" s="9"/>
      <c r="L6" s="14"/>
    </row>
    <row r="7" spans="1:12" ht="7.95" customHeight="1" x14ac:dyDescent="0.3"/>
    <row r="8" spans="1:12" ht="7.95" customHeight="1" x14ac:dyDescent="0.3"/>
    <row r="9" spans="1:12" ht="25.05" customHeight="1" x14ac:dyDescent="0.3">
      <c r="I9" s="20" t="s">
        <v>11</v>
      </c>
      <c r="J9" s="20"/>
      <c r="K9" s="20"/>
    </row>
    <row r="10" spans="1:12" ht="22.05" customHeight="1" x14ac:dyDescent="0.3">
      <c r="I10" s="21" t="s">
        <v>1</v>
      </c>
      <c r="J10" s="21" t="s">
        <v>2</v>
      </c>
      <c r="K10" s="21" t="s">
        <v>12</v>
      </c>
    </row>
    <row r="11" spans="1:12" x14ac:dyDescent="0.3">
      <c r="I11" s="22" t="str" cm="1">
        <f t="array" ref="I11:I14">_xlfn._xlws.SORT(_xlfn.UNIQUE(_xlfn._xlws.FILTER(Umsatzdaten[Region],Umsatzdaten[Region]&lt;&gt;"")))</f>
        <v>Nord</v>
      </c>
      <c r="J11" s="23" cm="1">
        <f t="array" ref="J11:J14">SUMIF(Umsatzdaten[Region],_xlfn.ANCHORARRAY(I11),Umsatzdaten[Umsatz])</f>
        <v>65680</v>
      </c>
      <c r="K11" s="24" cm="1">
        <f t="array" ref="K11:K14">IFERROR(_xlfn.ANCHORARRAY(J11)/SUM(_xlfn.ANCHORARRAY(J11)),0)</f>
        <v>0.21312220131092219</v>
      </c>
    </row>
    <row r="12" spans="1:12" x14ac:dyDescent="0.3">
      <c r="I12" s="22" t="str">
        <v>Ost</v>
      </c>
      <c r="J12" s="23">
        <v>85720</v>
      </c>
      <c r="K12" s="24">
        <v>0.2781491336232072</v>
      </c>
    </row>
    <row r="13" spans="1:12" x14ac:dyDescent="0.3">
      <c r="I13" s="22" t="str">
        <v>Süd</v>
      </c>
      <c r="J13" s="23">
        <v>81620</v>
      </c>
      <c r="K13" s="24">
        <v>0.26484522032578361</v>
      </c>
    </row>
    <row r="14" spans="1:12" x14ac:dyDescent="0.3">
      <c r="I14" s="22" t="str">
        <v>West</v>
      </c>
      <c r="J14" s="23">
        <v>75160</v>
      </c>
      <c r="K14" s="24">
        <v>0.24388344474008697</v>
      </c>
    </row>
    <row r="15" spans="1:12" x14ac:dyDescent="0.3">
      <c r="I15" s="22"/>
      <c r="J15" s="23"/>
      <c r="K15" s="24"/>
    </row>
    <row r="16" spans="1:12" x14ac:dyDescent="0.3">
      <c r="I16" s="22"/>
      <c r="J16" s="23"/>
      <c r="K16" s="24"/>
    </row>
    <row r="17" spans="9:11" x14ac:dyDescent="0.3">
      <c r="I17" s="22"/>
      <c r="J17" s="23"/>
      <c r="K17" s="24"/>
    </row>
    <row r="18" spans="9:11" x14ac:dyDescent="0.3">
      <c r="I18" s="22"/>
      <c r="J18" s="23"/>
      <c r="K18" s="24"/>
    </row>
    <row r="19" spans="9:11" x14ac:dyDescent="0.3">
      <c r="I19" s="22"/>
      <c r="J19" s="23"/>
      <c r="K19" s="24"/>
    </row>
    <row r="20" spans="9:11" x14ac:dyDescent="0.3">
      <c r="I20" s="22"/>
      <c r="J20" s="23"/>
      <c r="K20" s="24"/>
    </row>
    <row r="21" spans="9:11" x14ac:dyDescent="0.3">
      <c r="I21" s="22"/>
      <c r="J21" s="23"/>
      <c r="K21" s="24"/>
    </row>
    <row r="22" spans="9:11" x14ac:dyDescent="0.3">
      <c r="I22" s="22"/>
      <c r="J22" s="23"/>
      <c r="K22" s="24"/>
    </row>
    <row r="23" spans="9:11" x14ac:dyDescent="0.3">
      <c r="I23" s="22"/>
      <c r="J23" s="23"/>
      <c r="K23" s="24"/>
    </row>
    <row r="24" spans="9:11" x14ac:dyDescent="0.3">
      <c r="I24" s="22"/>
      <c r="J24" s="23"/>
      <c r="K24" s="24"/>
    </row>
    <row r="25" spans="9:11" x14ac:dyDescent="0.3">
      <c r="I25" s="22"/>
      <c r="J25" s="23"/>
      <c r="K25" s="24"/>
    </row>
  </sheetData>
  <mergeCells count="15">
    <mergeCell ref="G6:I6"/>
    <mergeCell ref="J3:L3"/>
    <mergeCell ref="J4:L5"/>
    <mergeCell ref="J6:L6"/>
    <mergeCell ref="I9:K9"/>
    <mergeCell ref="A1:L1"/>
    <mergeCell ref="A2:L2"/>
    <mergeCell ref="A3:C3"/>
    <mergeCell ref="A4:C5"/>
    <mergeCell ref="A6:C6"/>
    <mergeCell ref="D3:F3"/>
    <mergeCell ref="D4:F5"/>
    <mergeCell ref="D6:F6"/>
    <mergeCell ref="G3:I3"/>
    <mergeCell ref="G4:I5"/>
  </mergeCells>
  <conditionalFormatting sqref="J4:L5">
    <cfRule type="expression" dxfId="1" priority="1">
      <formula>J4&gt;=0</formula>
    </cfRule>
  </conditionalFormatting>
  <conditionalFormatting sqref="J4:L5">
    <cfRule type="expression" dxfId="0" priority="2">
      <formula>J4&lt;0</formula>
    </cfRule>
  </conditionalFormatting>
  <conditionalFormatting sqref="K11:K25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{0965961F-4C36-4B0F-93A1-DC98D64BFCF6}</x14:id>
        </ext>
      </extLst>
    </cfRule>
  </conditionalFormatting>
  <printOptions horizontalCentered="1"/>
  <pageMargins left="0.27777777777777779" right="0.27777777777777779" top="0.27777777777777779" bottom="0.27777777777777779" header="0.1388888888888889" footer="0.1388888888888889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65961F-4C36-4B0F-93A1-DC98D64BFCF6}">
            <x14:dataBar minLength="0" maxLength="100" negativeBarColorSameAsPositive="1" axisPosition="none">
              <x14:cfvo type="min"/>
              <x14:cfvo type="max"/>
            </x14:dataBar>
          </x14:cfRule>
          <xm:sqref>K11:K25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48CE-DB3B-4EE9-858B-337B501200D4}">
  <dimension ref="A1:C184"/>
  <sheetViews>
    <sheetView zoomScaleNormal="100" workbookViewId="0"/>
  </sheetViews>
  <sheetFormatPr baseColWidth="10" defaultColWidth="11.44140625" defaultRowHeight="14.4" x14ac:dyDescent="0.3"/>
  <cols>
    <col min="1" max="1" width="12.6640625" customWidth="1"/>
    <col min="2" max="2" width="10.6640625" customWidth="1"/>
    <col min="3" max="3" width="11.66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46024</v>
      </c>
      <c r="B2" t="s">
        <v>3</v>
      </c>
      <c r="C2" s="3">
        <v>3160</v>
      </c>
    </row>
    <row r="3" spans="1:3" x14ac:dyDescent="0.3">
      <c r="A3" s="2">
        <v>46024</v>
      </c>
      <c r="B3" t="s">
        <v>4</v>
      </c>
      <c r="C3" s="3">
        <v>2880</v>
      </c>
    </row>
    <row r="4" spans="1:3" x14ac:dyDescent="0.3">
      <c r="A4" s="2">
        <v>46027</v>
      </c>
      <c r="B4" t="s">
        <v>4</v>
      </c>
      <c r="C4" s="3">
        <v>1360</v>
      </c>
    </row>
    <row r="5" spans="1:3" x14ac:dyDescent="0.3">
      <c r="A5" s="2">
        <v>46029</v>
      </c>
      <c r="B5" t="s">
        <v>5</v>
      </c>
      <c r="C5" s="3">
        <v>1900</v>
      </c>
    </row>
    <row r="6" spans="1:3" x14ac:dyDescent="0.3">
      <c r="A6" s="2">
        <v>46031</v>
      </c>
      <c r="B6" t="s">
        <v>5</v>
      </c>
      <c r="C6" s="3">
        <v>2500</v>
      </c>
    </row>
    <row r="7" spans="1:3" x14ac:dyDescent="0.3">
      <c r="A7" s="2">
        <v>46031</v>
      </c>
      <c r="B7" t="s">
        <v>5</v>
      </c>
      <c r="C7" s="3">
        <v>2440</v>
      </c>
    </row>
    <row r="8" spans="1:3" x14ac:dyDescent="0.3">
      <c r="A8" s="2">
        <v>46031</v>
      </c>
      <c r="B8" t="s">
        <v>6</v>
      </c>
      <c r="C8" s="3">
        <v>2280</v>
      </c>
    </row>
    <row r="9" spans="1:3" x14ac:dyDescent="0.3">
      <c r="A9" s="2">
        <v>46031</v>
      </c>
      <c r="B9" t="s">
        <v>6</v>
      </c>
      <c r="C9" s="3">
        <v>2880</v>
      </c>
    </row>
    <row r="10" spans="1:3" x14ac:dyDescent="0.3">
      <c r="A10" s="2">
        <v>46035</v>
      </c>
      <c r="B10" t="s">
        <v>4</v>
      </c>
      <c r="C10" s="3">
        <v>2040</v>
      </c>
    </row>
    <row r="11" spans="1:3" x14ac:dyDescent="0.3">
      <c r="A11" s="2">
        <v>46036</v>
      </c>
      <c r="B11" t="s">
        <v>6</v>
      </c>
      <c r="C11" s="3">
        <v>3180</v>
      </c>
    </row>
    <row r="12" spans="1:3" x14ac:dyDescent="0.3">
      <c r="A12" s="2">
        <v>46036</v>
      </c>
      <c r="B12" t="s">
        <v>3</v>
      </c>
      <c r="C12" s="3">
        <v>1780</v>
      </c>
    </row>
    <row r="13" spans="1:3" x14ac:dyDescent="0.3">
      <c r="A13" s="2">
        <v>46037</v>
      </c>
      <c r="B13" t="s">
        <v>3</v>
      </c>
      <c r="C13" s="3">
        <v>1600</v>
      </c>
    </row>
    <row r="14" spans="1:3" x14ac:dyDescent="0.3">
      <c r="A14" s="2">
        <v>46043</v>
      </c>
      <c r="B14" t="s">
        <v>6</v>
      </c>
      <c r="C14" s="3">
        <v>1740</v>
      </c>
    </row>
    <row r="15" spans="1:3" x14ac:dyDescent="0.3">
      <c r="A15" s="2">
        <v>46045</v>
      </c>
      <c r="B15" t="s">
        <v>5</v>
      </c>
      <c r="C15" s="3">
        <v>1060</v>
      </c>
    </row>
    <row r="16" spans="1:3" x14ac:dyDescent="0.3">
      <c r="A16" s="2">
        <v>46045</v>
      </c>
      <c r="B16" t="s">
        <v>6</v>
      </c>
      <c r="C16" s="3">
        <v>820</v>
      </c>
    </row>
    <row r="17" spans="1:3" x14ac:dyDescent="0.3">
      <c r="A17" s="2">
        <v>46045</v>
      </c>
      <c r="B17" t="s">
        <v>4</v>
      </c>
      <c r="C17" s="3">
        <v>1480</v>
      </c>
    </row>
    <row r="18" spans="1:3" x14ac:dyDescent="0.3">
      <c r="A18" s="2">
        <v>46045</v>
      </c>
      <c r="B18" t="s">
        <v>6</v>
      </c>
      <c r="C18" s="3">
        <v>1600</v>
      </c>
    </row>
    <row r="19" spans="1:3" x14ac:dyDescent="0.3">
      <c r="A19" s="2">
        <v>46045</v>
      </c>
      <c r="B19" t="s">
        <v>3</v>
      </c>
      <c r="C19" s="3">
        <v>240</v>
      </c>
    </row>
    <row r="20" spans="1:3" x14ac:dyDescent="0.3">
      <c r="A20" s="2">
        <v>46049</v>
      </c>
      <c r="B20" t="s">
        <v>3</v>
      </c>
      <c r="C20" s="3">
        <v>800</v>
      </c>
    </row>
    <row r="21" spans="1:3" x14ac:dyDescent="0.3">
      <c r="A21" s="2">
        <v>46052</v>
      </c>
      <c r="B21" t="s">
        <v>5</v>
      </c>
      <c r="C21" s="3">
        <v>1600</v>
      </c>
    </row>
    <row r="22" spans="1:3" x14ac:dyDescent="0.3">
      <c r="A22" s="2">
        <v>46052</v>
      </c>
      <c r="B22" t="s">
        <v>4</v>
      </c>
      <c r="C22" s="3">
        <v>3020</v>
      </c>
    </row>
    <row r="23" spans="1:3" x14ac:dyDescent="0.3">
      <c r="A23" s="2">
        <v>46052</v>
      </c>
      <c r="B23" t="s">
        <v>6</v>
      </c>
      <c r="C23" s="3">
        <v>1060</v>
      </c>
    </row>
    <row r="24" spans="1:3" x14ac:dyDescent="0.3">
      <c r="A24" s="2">
        <v>46055</v>
      </c>
      <c r="B24" t="s">
        <v>3</v>
      </c>
      <c r="C24" s="3">
        <v>2960</v>
      </c>
    </row>
    <row r="25" spans="1:3" x14ac:dyDescent="0.3">
      <c r="A25" s="2">
        <v>46056</v>
      </c>
      <c r="B25" t="s">
        <v>5</v>
      </c>
      <c r="C25" s="3">
        <v>600</v>
      </c>
    </row>
    <row r="26" spans="1:3" x14ac:dyDescent="0.3">
      <c r="A26" s="2">
        <v>46057</v>
      </c>
      <c r="B26" t="s">
        <v>6</v>
      </c>
      <c r="C26" s="3">
        <v>1380</v>
      </c>
    </row>
    <row r="27" spans="1:3" x14ac:dyDescent="0.3">
      <c r="A27" s="2">
        <v>46057</v>
      </c>
      <c r="B27" t="s">
        <v>3</v>
      </c>
      <c r="C27" s="3">
        <v>360</v>
      </c>
    </row>
    <row r="28" spans="1:3" x14ac:dyDescent="0.3">
      <c r="A28" s="2">
        <v>46059</v>
      </c>
      <c r="B28" t="s">
        <v>5</v>
      </c>
      <c r="C28" s="3">
        <v>2760</v>
      </c>
    </row>
    <row r="29" spans="1:3" x14ac:dyDescent="0.3">
      <c r="A29" s="2">
        <v>46063</v>
      </c>
      <c r="B29" t="s">
        <v>4</v>
      </c>
      <c r="C29" s="3">
        <v>720</v>
      </c>
    </row>
    <row r="30" spans="1:3" x14ac:dyDescent="0.3">
      <c r="A30" s="2">
        <v>46066</v>
      </c>
      <c r="B30" t="s">
        <v>4</v>
      </c>
      <c r="C30" s="3">
        <v>1540</v>
      </c>
    </row>
    <row r="31" spans="1:3" x14ac:dyDescent="0.3">
      <c r="A31" s="2">
        <v>46070</v>
      </c>
      <c r="B31" t="s">
        <v>5</v>
      </c>
      <c r="C31" s="3">
        <v>1140</v>
      </c>
    </row>
    <row r="32" spans="1:3" x14ac:dyDescent="0.3">
      <c r="A32" s="2">
        <v>46070</v>
      </c>
      <c r="B32" t="s">
        <v>4</v>
      </c>
      <c r="C32" s="3">
        <v>540</v>
      </c>
    </row>
    <row r="33" spans="1:3" x14ac:dyDescent="0.3">
      <c r="A33" s="2">
        <v>46070</v>
      </c>
      <c r="B33" t="s">
        <v>6</v>
      </c>
      <c r="C33" s="3">
        <v>1760</v>
      </c>
    </row>
    <row r="34" spans="1:3" x14ac:dyDescent="0.3">
      <c r="A34" s="2">
        <v>46071</v>
      </c>
      <c r="B34" t="s">
        <v>6</v>
      </c>
      <c r="C34" s="3">
        <v>2100</v>
      </c>
    </row>
    <row r="35" spans="1:3" x14ac:dyDescent="0.3">
      <c r="A35" s="2">
        <v>46073</v>
      </c>
      <c r="B35" t="s">
        <v>5</v>
      </c>
      <c r="C35" s="3">
        <v>340</v>
      </c>
    </row>
    <row r="36" spans="1:3" x14ac:dyDescent="0.3">
      <c r="A36" s="2">
        <v>46077</v>
      </c>
      <c r="B36" t="s">
        <v>6</v>
      </c>
      <c r="C36" s="3">
        <v>900</v>
      </c>
    </row>
    <row r="37" spans="1:3" x14ac:dyDescent="0.3">
      <c r="A37" s="2">
        <v>46080</v>
      </c>
      <c r="B37" t="s">
        <v>5</v>
      </c>
      <c r="C37" s="3">
        <v>1580</v>
      </c>
    </row>
    <row r="38" spans="1:3" x14ac:dyDescent="0.3">
      <c r="A38" s="2">
        <v>46080</v>
      </c>
      <c r="B38" t="s">
        <v>3</v>
      </c>
      <c r="C38" s="3">
        <v>2160</v>
      </c>
    </row>
    <row r="39" spans="1:3" x14ac:dyDescent="0.3">
      <c r="A39" s="2">
        <v>46083</v>
      </c>
      <c r="B39" t="s">
        <v>3</v>
      </c>
      <c r="C39" s="3">
        <v>2640</v>
      </c>
    </row>
    <row r="40" spans="1:3" x14ac:dyDescent="0.3">
      <c r="A40" s="2">
        <v>46084</v>
      </c>
      <c r="B40" t="s">
        <v>6</v>
      </c>
      <c r="C40" s="3">
        <v>1720</v>
      </c>
    </row>
    <row r="41" spans="1:3" x14ac:dyDescent="0.3">
      <c r="A41" s="2">
        <v>46085</v>
      </c>
      <c r="B41" t="s">
        <v>4</v>
      </c>
      <c r="C41" s="3">
        <v>700</v>
      </c>
    </row>
    <row r="42" spans="1:3" x14ac:dyDescent="0.3">
      <c r="A42" s="2">
        <v>46087</v>
      </c>
      <c r="B42" t="s">
        <v>6</v>
      </c>
      <c r="C42" s="3">
        <v>1360</v>
      </c>
    </row>
    <row r="43" spans="1:3" x14ac:dyDescent="0.3">
      <c r="A43" s="2">
        <v>46087</v>
      </c>
      <c r="B43" t="s">
        <v>5</v>
      </c>
      <c r="C43" s="3">
        <v>1980</v>
      </c>
    </row>
    <row r="44" spans="1:3" x14ac:dyDescent="0.3">
      <c r="A44" s="2">
        <v>46090</v>
      </c>
      <c r="B44" t="s">
        <v>6</v>
      </c>
      <c r="C44" s="3">
        <v>1640</v>
      </c>
    </row>
    <row r="45" spans="1:3" x14ac:dyDescent="0.3">
      <c r="A45" s="2">
        <v>46093</v>
      </c>
      <c r="B45" t="s">
        <v>3</v>
      </c>
      <c r="C45" s="3">
        <v>680</v>
      </c>
    </row>
    <row r="46" spans="1:3" x14ac:dyDescent="0.3">
      <c r="A46" s="2">
        <v>46094</v>
      </c>
      <c r="B46" t="s">
        <v>5</v>
      </c>
      <c r="C46" s="3">
        <v>1640</v>
      </c>
    </row>
    <row r="47" spans="1:3" x14ac:dyDescent="0.3">
      <c r="A47" s="2">
        <v>46094</v>
      </c>
      <c r="B47" t="s">
        <v>5</v>
      </c>
      <c r="C47" s="3">
        <v>2640</v>
      </c>
    </row>
    <row r="48" spans="1:3" x14ac:dyDescent="0.3">
      <c r="A48" s="2">
        <v>46094</v>
      </c>
      <c r="B48" t="s">
        <v>5</v>
      </c>
      <c r="C48" s="3">
        <v>2800</v>
      </c>
    </row>
    <row r="49" spans="1:3" x14ac:dyDescent="0.3">
      <c r="A49" s="2">
        <v>46097</v>
      </c>
      <c r="B49" t="s">
        <v>3</v>
      </c>
      <c r="C49" s="3">
        <v>2480</v>
      </c>
    </row>
    <row r="50" spans="1:3" x14ac:dyDescent="0.3">
      <c r="A50" s="2">
        <v>46101</v>
      </c>
      <c r="B50" t="s">
        <v>5</v>
      </c>
      <c r="C50" s="3">
        <v>2780</v>
      </c>
    </row>
    <row r="51" spans="1:3" x14ac:dyDescent="0.3">
      <c r="A51" s="2">
        <v>46106</v>
      </c>
      <c r="B51" t="s">
        <v>3</v>
      </c>
      <c r="C51" s="3">
        <v>2500</v>
      </c>
    </row>
    <row r="52" spans="1:3" x14ac:dyDescent="0.3">
      <c r="A52" s="2">
        <v>46107</v>
      </c>
      <c r="B52" t="s">
        <v>5</v>
      </c>
      <c r="C52" s="3">
        <v>260</v>
      </c>
    </row>
    <row r="53" spans="1:3" x14ac:dyDescent="0.3">
      <c r="A53" s="2">
        <v>46108</v>
      </c>
      <c r="B53" t="s">
        <v>3</v>
      </c>
      <c r="C53" s="3">
        <v>1660</v>
      </c>
    </row>
    <row r="54" spans="1:3" x14ac:dyDescent="0.3">
      <c r="A54" s="2">
        <v>46111</v>
      </c>
      <c r="B54" t="s">
        <v>6</v>
      </c>
      <c r="C54" s="3">
        <v>2420</v>
      </c>
    </row>
    <row r="55" spans="1:3" x14ac:dyDescent="0.3">
      <c r="A55" s="2">
        <v>46115</v>
      </c>
      <c r="B55" t="s">
        <v>5</v>
      </c>
      <c r="C55" s="3">
        <v>2980</v>
      </c>
    </row>
    <row r="56" spans="1:3" x14ac:dyDescent="0.3">
      <c r="A56" s="2">
        <v>46120</v>
      </c>
      <c r="B56" t="s">
        <v>6</v>
      </c>
      <c r="C56" s="3">
        <v>1680</v>
      </c>
    </row>
    <row r="57" spans="1:3" x14ac:dyDescent="0.3">
      <c r="A57" s="2">
        <v>46121</v>
      </c>
      <c r="B57" t="s">
        <v>5</v>
      </c>
      <c r="C57" s="3">
        <v>1080</v>
      </c>
    </row>
    <row r="58" spans="1:3" x14ac:dyDescent="0.3">
      <c r="A58" s="2">
        <v>46121</v>
      </c>
      <c r="B58" t="s">
        <v>4</v>
      </c>
      <c r="C58" s="3">
        <v>1280</v>
      </c>
    </row>
    <row r="59" spans="1:3" x14ac:dyDescent="0.3">
      <c r="A59" s="2">
        <v>46122</v>
      </c>
      <c r="B59" t="s">
        <v>4</v>
      </c>
      <c r="C59" s="3">
        <v>2540</v>
      </c>
    </row>
    <row r="60" spans="1:3" x14ac:dyDescent="0.3">
      <c r="A60" s="2">
        <v>46122</v>
      </c>
      <c r="B60" t="s">
        <v>4</v>
      </c>
      <c r="C60" s="3">
        <v>660</v>
      </c>
    </row>
    <row r="61" spans="1:3" x14ac:dyDescent="0.3">
      <c r="A61" s="2">
        <v>46125</v>
      </c>
      <c r="B61" t="s">
        <v>6</v>
      </c>
      <c r="C61" s="3">
        <v>3120</v>
      </c>
    </row>
    <row r="62" spans="1:3" x14ac:dyDescent="0.3">
      <c r="A62" s="2">
        <v>46129</v>
      </c>
      <c r="B62" t="s">
        <v>3</v>
      </c>
      <c r="C62" s="3">
        <v>1220</v>
      </c>
    </row>
    <row r="63" spans="1:3" x14ac:dyDescent="0.3">
      <c r="A63" s="2">
        <v>46129</v>
      </c>
      <c r="B63" t="s">
        <v>4</v>
      </c>
      <c r="C63" s="3">
        <v>640</v>
      </c>
    </row>
    <row r="64" spans="1:3" x14ac:dyDescent="0.3">
      <c r="A64" s="2">
        <v>46132</v>
      </c>
      <c r="B64" t="s">
        <v>6</v>
      </c>
      <c r="C64" s="3">
        <v>2280</v>
      </c>
    </row>
    <row r="65" spans="1:3" x14ac:dyDescent="0.3">
      <c r="A65" s="2">
        <v>46132</v>
      </c>
      <c r="B65" t="s">
        <v>5</v>
      </c>
      <c r="C65" s="3">
        <v>1240</v>
      </c>
    </row>
    <row r="66" spans="1:3" x14ac:dyDescent="0.3">
      <c r="A66" s="2">
        <v>46134</v>
      </c>
      <c r="B66" t="s">
        <v>5</v>
      </c>
      <c r="C66" s="3">
        <v>1280</v>
      </c>
    </row>
    <row r="67" spans="1:3" x14ac:dyDescent="0.3">
      <c r="A67" s="2">
        <v>46135</v>
      </c>
      <c r="B67" t="s">
        <v>3</v>
      </c>
      <c r="C67" s="3">
        <v>3040</v>
      </c>
    </row>
    <row r="68" spans="1:3" x14ac:dyDescent="0.3">
      <c r="A68" s="2">
        <v>46136</v>
      </c>
      <c r="B68" t="s">
        <v>6</v>
      </c>
      <c r="C68" s="3">
        <v>2300</v>
      </c>
    </row>
    <row r="69" spans="1:3" x14ac:dyDescent="0.3">
      <c r="A69" s="2">
        <v>46136</v>
      </c>
      <c r="B69" t="s">
        <v>5</v>
      </c>
      <c r="C69" s="3">
        <v>1400</v>
      </c>
    </row>
    <row r="70" spans="1:3" x14ac:dyDescent="0.3">
      <c r="A70" s="2">
        <v>46136</v>
      </c>
      <c r="B70" t="s">
        <v>3</v>
      </c>
      <c r="C70" s="3">
        <v>2040</v>
      </c>
    </row>
    <row r="71" spans="1:3" x14ac:dyDescent="0.3">
      <c r="A71" s="2">
        <v>46139</v>
      </c>
      <c r="B71" t="s">
        <v>3</v>
      </c>
      <c r="C71" s="3">
        <v>1220</v>
      </c>
    </row>
    <row r="72" spans="1:3" x14ac:dyDescent="0.3">
      <c r="A72" s="2">
        <v>46142</v>
      </c>
      <c r="B72" t="s">
        <v>3</v>
      </c>
      <c r="C72" s="3">
        <v>660</v>
      </c>
    </row>
    <row r="73" spans="1:3" x14ac:dyDescent="0.3">
      <c r="A73" s="2">
        <v>46142</v>
      </c>
      <c r="B73" t="s">
        <v>4</v>
      </c>
      <c r="C73" s="3">
        <v>580</v>
      </c>
    </row>
    <row r="74" spans="1:3" x14ac:dyDescent="0.3">
      <c r="A74" s="2">
        <v>46143</v>
      </c>
      <c r="B74" t="s">
        <v>6</v>
      </c>
      <c r="C74" s="3">
        <v>820</v>
      </c>
    </row>
    <row r="75" spans="1:3" x14ac:dyDescent="0.3">
      <c r="A75" s="2">
        <v>46143</v>
      </c>
      <c r="B75" t="s">
        <v>3</v>
      </c>
      <c r="C75" s="3">
        <v>2160</v>
      </c>
    </row>
    <row r="76" spans="1:3" x14ac:dyDescent="0.3">
      <c r="A76" s="2">
        <v>46143</v>
      </c>
      <c r="B76" t="s">
        <v>3</v>
      </c>
      <c r="C76" s="3">
        <v>1680</v>
      </c>
    </row>
    <row r="77" spans="1:3" x14ac:dyDescent="0.3">
      <c r="A77" s="2">
        <v>46143</v>
      </c>
      <c r="B77" t="s">
        <v>5</v>
      </c>
      <c r="C77" s="3">
        <v>1000</v>
      </c>
    </row>
    <row r="78" spans="1:3" x14ac:dyDescent="0.3">
      <c r="A78" s="2">
        <v>46143</v>
      </c>
      <c r="B78" t="s">
        <v>5</v>
      </c>
      <c r="C78" s="3">
        <v>260</v>
      </c>
    </row>
    <row r="79" spans="1:3" x14ac:dyDescent="0.3">
      <c r="A79" s="2">
        <v>46147</v>
      </c>
      <c r="B79" t="s">
        <v>6</v>
      </c>
      <c r="C79" s="3">
        <v>860</v>
      </c>
    </row>
    <row r="80" spans="1:3" x14ac:dyDescent="0.3">
      <c r="A80" s="2">
        <v>46150</v>
      </c>
      <c r="B80" t="s">
        <v>6</v>
      </c>
      <c r="C80" s="3">
        <v>2580</v>
      </c>
    </row>
    <row r="81" spans="1:3" x14ac:dyDescent="0.3">
      <c r="A81" s="2">
        <v>46155</v>
      </c>
      <c r="B81" t="s">
        <v>3</v>
      </c>
      <c r="C81" s="3">
        <v>1420</v>
      </c>
    </row>
    <row r="82" spans="1:3" x14ac:dyDescent="0.3">
      <c r="A82" s="2">
        <v>46155</v>
      </c>
      <c r="B82" t="s">
        <v>3</v>
      </c>
      <c r="C82" s="3">
        <v>520</v>
      </c>
    </row>
    <row r="83" spans="1:3" x14ac:dyDescent="0.3">
      <c r="A83" s="2">
        <v>46157</v>
      </c>
      <c r="B83" t="s">
        <v>5</v>
      </c>
      <c r="C83" s="3">
        <v>1680</v>
      </c>
    </row>
    <row r="84" spans="1:3" x14ac:dyDescent="0.3">
      <c r="A84" s="2">
        <v>46157</v>
      </c>
      <c r="B84" t="s">
        <v>3</v>
      </c>
      <c r="C84" s="3">
        <v>1000</v>
      </c>
    </row>
    <row r="85" spans="1:3" x14ac:dyDescent="0.3">
      <c r="A85" s="2">
        <v>46160</v>
      </c>
      <c r="B85" t="s">
        <v>6</v>
      </c>
      <c r="C85" s="3">
        <v>2120</v>
      </c>
    </row>
    <row r="86" spans="1:3" x14ac:dyDescent="0.3">
      <c r="A86" s="2">
        <v>46161</v>
      </c>
      <c r="B86" t="s">
        <v>4</v>
      </c>
      <c r="C86" s="3">
        <v>1420</v>
      </c>
    </row>
    <row r="87" spans="1:3" x14ac:dyDescent="0.3">
      <c r="A87" s="2">
        <v>46164</v>
      </c>
      <c r="B87" t="s">
        <v>4</v>
      </c>
      <c r="C87" s="3">
        <v>2980</v>
      </c>
    </row>
    <row r="88" spans="1:3" x14ac:dyDescent="0.3">
      <c r="A88" s="2">
        <v>46164</v>
      </c>
      <c r="B88" t="s">
        <v>5</v>
      </c>
      <c r="C88" s="3">
        <v>2160</v>
      </c>
    </row>
    <row r="89" spans="1:3" x14ac:dyDescent="0.3">
      <c r="A89" s="2">
        <v>46164</v>
      </c>
      <c r="B89" t="s">
        <v>3</v>
      </c>
      <c r="C89" s="3">
        <v>1540</v>
      </c>
    </row>
    <row r="90" spans="1:3" x14ac:dyDescent="0.3">
      <c r="A90" s="2">
        <v>46164</v>
      </c>
      <c r="B90" t="s">
        <v>3</v>
      </c>
      <c r="C90" s="3">
        <v>3180</v>
      </c>
    </row>
    <row r="91" spans="1:3" x14ac:dyDescent="0.3">
      <c r="A91" s="2">
        <v>46168</v>
      </c>
      <c r="B91" t="s">
        <v>6</v>
      </c>
      <c r="C91" s="3">
        <v>700</v>
      </c>
    </row>
    <row r="92" spans="1:3" x14ac:dyDescent="0.3">
      <c r="A92" s="2">
        <v>46168</v>
      </c>
      <c r="B92" t="s">
        <v>6</v>
      </c>
      <c r="C92" s="3">
        <v>2840</v>
      </c>
    </row>
    <row r="93" spans="1:3" x14ac:dyDescent="0.3">
      <c r="A93" s="2">
        <v>46169</v>
      </c>
      <c r="B93" t="s">
        <v>6</v>
      </c>
      <c r="C93" s="3">
        <v>780</v>
      </c>
    </row>
    <row r="94" spans="1:3" x14ac:dyDescent="0.3">
      <c r="A94" s="2">
        <v>46174</v>
      </c>
      <c r="B94" t="s">
        <v>3</v>
      </c>
      <c r="C94" s="3">
        <v>440</v>
      </c>
    </row>
    <row r="95" spans="1:3" x14ac:dyDescent="0.3">
      <c r="A95" s="2">
        <v>46177</v>
      </c>
      <c r="B95" t="s">
        <v>5</v>
      </c>
      <c r="C95" s="3">
        <v>360</v>
      </c>
    </row>
    <row r="96" spans="1:3" x14ac:dyDescent="0.3">
      <c r="A96" s="2">
        <v>46181</v>
      </c>
      <c r="B96" t="s">
        <v>4</v>
      </c>
      <c r="C96" s="3">
        <v>360</v>
      </c>
    </row>
    <row r="97" spans="1:3" x14ac:dyDescent="0.3">
      <c r="A97" s="2">
        <v>46182</v>
      </c>
      <c r="B97" t="s">
        <v>5</v>
      </c>
      <c r="C97" s="3">
        <v>2860</v>
      </c>
    </row>
    <row r="98" spans="1:3" x14ac:dyDescent="0.3">
      <c r="A98" s="2">
        <v>46183</v>
      </c>
      <c r="B98" t="s">
        <v>3</v>
      </c>
      <c r="C98" s="3">
        <v>2920</v>
      </c>
    </row>
    <row r="99" spans="1:3" x14ac:dyDescent="0.3">
      <c r="A99" s="2">
        <v>46184</v>
      </c>
      <c r="B99" t="s">
        <v>6</v>
      </c>
      <c r="C99" s="3">
        <v>440</v>
      </c>
    </row>
    <row r="100" spans="1:3" x14ac:dyDescent="0.3">
      <c r="A100" s="2">
        <v>46185</v>
      </c>
      <c r="B100" t="s">
        <v>3</v>
      </c>
      <c r="C100" s="3">
        <v>280</v>
      </c>
    </row>
    <row r="101" spans="1:3" x14ac:dyDescent="0.3">
      <c r="A101" s="2">
        <v>46185</v>
      </c>
      <c r="B101" t="s">
        <v>3</v>
      </c>
      <c r="C101" s="3">
        <v>2280</v>
      </c>
    </row>
    <row r="102" spans="1:3" x14ac:dyDescent="0.3">
      <c r="A102" s="2">
        <v>46185</v>
      </c>
      <c r="B102" t="s">
        <v>5</v>
      </c>
      <c r="C102" s="3">
        <v>2200</v>
      </c>
    </row>
    <row r="103" spans="1:3" x14ac:dyDescent="0.3">
      <c r="A103" s="2">
        <v>46188</v>
      </c>
      <c r="B103" t="s">
        <v>3</v>
      </c>
      <c r="C103" s="3">
        <v>2020</v>
      </c>
    </row>
    <row r="104" spans="1:3" x14ac:dyDescent="0.3">
      <c r="A104" s="2">
        <v>46190</v>
      </c>
      <c r="B104" t="s">
        <v>3</v>
      </c>
      <c r="C104" s="3">
        <v>1320</v>
      </c>
    </row>
    <row r="105" spans="1:3" x14ac:dyDescent="0.3">
      <c r="A105" s="2">
        <v>46191</v>
      </c>
      <c r="B105" t="s">
        <v>6</v>
      </c>
      <c r="C105" s="3">
        <v>880</v>
      </c>
    </row>
    <row r="106" spans="1:3" x14ac:dyDescent="0.3">
      <c r="A106" s="2">
        <v>46192</v>
      </c>
      <c r="B106" t="s">
        <v>5</v>
      </c>
      <c r="C106" s="3">
        <v>600</v>
      </c>
    </row>
    <row r="107" spans="1:3" x14ac:dyDescent="0.3">
      <c r="A107" s="2">
        <v>46192</v>
      </c>
      <c r="B107" t="s">
        <v>6</v>
      </c>
      <c r="C107" s="3">
        <v>2180</v>
      </c>
    </row>
    <row r="108" spans="1:3" x14ac:dyDescent="0.3">
      <c r="A108" s="2">
        <v>46192</v>
      </c>
      <c r="B108" t="s">
        <v>5</v>
      </c>
      <c r="C108" s="3">
        <v>1440</v>
      </c>
    </row>
    <row r="109" spans="1:3" x14ac:dyDescent="0.3">
      <c r="A109" s="2">
        <v>46195</v>
      </c>
      <c r="B109" t="s">
        <v>6</v>
      </c>
      <c r="C109" s="3">
        <v>2720</v>
      </c>
    </row>
    <row r="110" spans="1:3" x14ac:dyDescent="0.3">
      <c r="A110" s="2">
        <v>46195</v>
      </c>
      <c r="B110" t="s">
        <v>5</v>
      </c>
      <c r="C110" s="3">
        <v>2760</v>
      </c>
    </row>
    <row r="111" spans="1:3" x14ac:dyDescent="0.3">
      <c r="A111" s="2">
        <v>46196</v>
      </c>
      <c r="B111" t="s">
        <v>3</v>
      </c>
      <c r="C111" s="3">
        <v>1360</v>
      </c>
    </row>
    <row r="112" spans="1:3" x14ac:dyDescent="0.3">
      <c r="A112" s="2">
        <v>46198</v>
      </c>
      <c r="B112" t="s">
        <v>5</v>
      </c>
      <c r="C112" s="3">
        <v>1180</v>
      </c>
    </row>
    <row r="113" spans="1:3" x14ac:dyDescent="0.3">
      <c r="A113" s="2">
        <v>46199</v>
      </c>
      <c r="B113" t="s">
        <v>4</v>
      </c>
      <c r="C113" s="3">
        <v>2760</v>
      </c>
    </row>
    <row r="114" spans="1:3" x14ac:dyDescent="0.3">
      <c r="A114" s="2">
        <v>46202</v>
      </c>
      <c r="B114" t="s">
        <v>6</v>
      </c>
      <c r="C114" s="3">
        <v>1940</v>
      </c>
    </row>
    <row r="115" spans="1:3" x14ac:dyDescent="0.3">
      <c r="A115" s="2">
        <v>46202</v>
      </c>
      <c r="B115" t="s">
        <v>5</v>
      </c>
      <c r="C115" s="3">
        <v>380</v>
      </c>
    </row>
    <row r="116" spans="1:3" x14ac:dyDescent="0.3">
      <c r="A116" s="2">
        <v>46205</v>
      </c>
      <c r="B116" t="s">
        <v>5</v>
      </c>
      <c r="C116" s="3">
        <v>3180</v>
      </c>
    </row>
    <row r="117" spans="1:3" x14ac:dyDescent="0.3">
      <c r="A117" s="2">
        <v>46206</v>
      </c>
      <c r="B117" t="s">
        <v>3</v>
      </c>
      <c r="C117" s="3">
        <v>1800</v>
      </c>
    </row>
    <row r="118" spans="1:3" x14ac:dyDescent="0.3">
      <c r="A118" s="2">
        <v>46206</v>
      </c>
      <c r="B118" t="s">
        <v>5</v>
      </c>
      <c r="C118" s="3">
        <v>1080</v>
      </c>
    </row>
    <row r="119" spans="1:3" x14ac:dyDescent="0.3">
      <c r="A119" s="2">
        <v>46209</v>
      </c>
      <c r="B119" t="s">
        <v>4</v>
      </c>
      <c r="C119" s="3">
        <v>2360</v>
      </c>
    </row>
    <row r="120" spans="1:3" x14ac:dyDescent="0.3">
      <c r="A120" s="2">
        <v>46213</v>
      </c>
      <c r="B120" t="s">
        <v>6</v>
      </c>
      <c r="C120" s="3">
        <v>780</v>
      </c>
    </row>
    <row r="121" spans="1:3" x14ac:dyDescent="0.3">
      <c r="A121" s="2">
        <v>46213</v>
      </c>
      <c r="B121" t="s">
        <v>5</v>
      </c>
      <c r="C121" s="3">
        <v>2180</v>
      </c>
    </row>
    <row r="122" spans="1:3" x14ac:dyDescent="0.3">
      <c r="A122" s="2">
        <v>46213</v>
      </c>
      <c r="B122" t="s">
        <v>6</v>
      </c>
      <c r="C122" s="3">
        <v>3040</v>
      </c>
    </row>
    <row r="123" spans="1:3" x14ac:dyDescent="0.3">
      <c r="A123" s="2">
        <v>46217</v>
      </c>
      <c r="B123" t="s">
        <v>3</v>
      </c>
      <c r="C123" s="3">
        <v>1700</v>
      </c>
    </row>
    <row r="124" spans="1:3" x14ac:dyDescent="0.3">
      <c r="A124" s="2">
        <v>46219</v>
      </c>
      <c r="B124" t="s">
        <v>6</v>
      </c>
      <c r="C124" s="3">
        <v>700</v>
      </c>
    </row>
    <row r="125" spans="1:3" x14ac:dyDescent="0.3">
      <c r="A125" s="2">
        <v>46220</v>
      </c>
      <c r="B125" t="s">
        <v>6</v>
      </c>
      <c r="C125" s="3">
        <v>1500</v>
      </c>
    </row>
    <row r="126" spans="1:3" x14ac:dyDescent="0.3">
      <c r="A126" s="2">
        <v>46220</v>
      </c>
      <c r="B126" t="s">
        <v>4</v>
      </c>
      <c r="C126" s="3">
        <v>360</v>
      </c>
    </row>
    <row r="127" spans="1:3" x14ac:dyDescent="0.3">
      <c r="A127" s="2">
        <v>46220</v>
      </c>
      <c r="B127" t="s">
        <v>3</v>
      </c>
      <c r="C127" s="3">
        <v>2540</v>
      </c>
    </row>
    <row r="128" spans="1:3" x14ac:dyDescent="0.3">
      <c r="A128" s="2">
        <v>46224</v>
      </c>
      <c r="B128" t="s">
        <v>3</v>
      </c>
      <c r="C128" s="3">
        <v>1160</v>
      </c>
    </row>
    <row r="129" spans="1:3" x14ac:dyDescent="0.3">
      <c r="A129" s="2">
        <v>46225</v>
      </c>
      <c r="B129" t="s">
        <v>3</v>
      </c>
      <c r="C129" s="3">
        <v>2700</v>
      </c>
    </row>
    <row r="130" spans="1:3" x14ac:dyDescent="0.3">
      <c r="A130" s="2">
        <v>46226</v>
      </c>
      <c r="B130" t="s">
        <v>3</v>
      </c>
      <c r="C130" s="3">
        <v>2740</v>
      </c>
    </row>
    <row r="131" spans="1:3" x14ac:dyDescent="0.3">
      <c r="A131" s="2">
        <v>46227</v>
      </c>
      <c r="B131" t="s">
        <v>6</v>
      </c>
      <c r="C131" s="3">
        <v>1220</v>
      </c>
    </row>
    <row r="132" spans="1:3" x14ac:dyDescent="0.3">
      <c r="A132" s="2">
        <v>46227</v>
      </c>
      <c r="B132" t="s">
        <v>5</v>
      </c>
      <c r="C132" s="3">
        <v>2900</v>
      </c>
    </row>
    <row r="133" spans="1:3" x14ac:dyDescent="0.3">
      <c r="A133" s="2">
        <v>46231</v>
      </c>
      <c r="B133" t="s">
        <v>4</v>
      </c>
      <c r="C133" s="3">
        <v>3060</v>
      </c>
    </row>
    <row r="134" spans="1:3" x14ac:dyDescent="0.3">
      <c r="A134" s="2">
        <v>46231</v>
      </c>
      <c r="B134" t="s">
        <v>6</v>
      </c>
      <c r="C134" s="3">
        <v>2420</v>
      </c>
    </row>
    <row r="135" spans="1:3" x14ac:dyDescent="0.3">
      <c r="A135" s="2">
        <v>46232</v>
      </c>
      <c r="B135" t="s">
        <v>6</v>
      </c>
      <c r="C135" s="3">
        <v>960</v>
      </c>
    </row>
    <row r="136" spans="1:3" x14ac:dyDescent="0.3">
      <c r="A136" s="2">
        <v>46233</v>
      </c>
      <c r="B136" t="s">
        <v>4</v>
      </c>
      <c r="C136" s="3">
        <v>1600</v>
      </c>
    </row>
    <row r="137" spans="1:3" x14ac:dyDescent="0.3">
      <c r="A137" s="2">
        <v>46233</v>
      </c>
      <c r="B137" t="s">
        <v>3</v>
      </c>
      <c r="C137" s="3">
        <v>2480</v>
      </c>
    </row>
    <row r="138" spans="1:3" x14ac:dyDescent="0.3">
      <c r="A138" s="2">
        <v>46234</v>
      </c>
      <c r="B138" t="s">
        <v>6</v>
      </c>
      <c r="C138" s="3">
        <v>540</v>
      </c>
    </row>
    <row r="139" spans="1:3" x14ac:dyDescent="0.3">
      <c r="A139" s="2">
        <v>46237</v>
      </c>
      <c r="B139" t="s">
        <v>5</v>
      </c>
      <c r="C139" s="3">
        <v>2160</v>
      </c>
    </row>
    <row r="140" spans="1:3" x14ac:dyDescent="0.3">
      <c r="A140" s="2">
        <v>46238</v>
      </c>
      <c r="B140" t="s">
        <v>6</v>
      </c>
      <c r="C140" s="3">
        <v>1700</v>
      </c>
    </row>
    <row r="141" spans="1:3" x14ac:dyDescent="0.3">
      <c r="A141" s="2">
        <v>46239</v>
      </c>
      <c r="B141" t="s">
        <v>3</v>
      </c>
      <c r="C141" s="3">
        <v>1080</v>
      </c>
    </row>
    <row r="142" spans="1:3" x14ac:dyDescent="0.3">
      <c r="A142" s="2">
        <v>46239</v>
      </c>
      <c r="B142" t="s">
        <v>4</v>
      </c>
      <c r="C142" s="3">
        <v>1580</v>
      </c>
    </row>
    <row r="143" spans="1:3" x14ac:dyDescent="0.3">
      <c r="A143" s="2">
        <v>46240</v>
      </c>
      <c r="B143" t="s">
        <v>6</v>
      </c>
      <c r="C143" s="3">
        <v>2480</v>
      </c>
    </row>
    <row r="144" spans="1:3" x14ac:dyDescent="0.3">
      <c r="A144" s="2">
        <v>46241</v>
      </c>
      <c r="B144" t="s">
        <v>4</v>
      </c>
      <c r="C144" s="3">
        <v>1540</v>
      </c>
    </row>
    <row r="145" spans="1:3" x14ac:dyDescent="0.3">
      <c r="A145" s="2">
        <v>46241</v>
      </c>
      <c r="B145" t="s">
        <v>6</v>
      </c>
      <c r="C145" s="3">
        <v>860</v>
      </c>
    </row>
    <row r="146" spans="1:3" x14ac:dyDescent="0.3">
      <c r="A146" s="2">
        <v>46241</v>
      </c>
      <c r="B146" t="s">
        <v>4</v>
      </c>
      <c r="C146" s="3">
        <v>2040</v>
      </c>
    </row>
    <row r="147" spans="1:3" x14ac:dyDescent="0.3">
      <c r="A147" s="2">
        <v>46246</v>
      </c>
      <c r="B147" t="s">
        <v>5</v>
      </c>
      <c r="C147" s="3">
        <v>580</v>
      </c>
    </row>
    <row r="148" spans="1:3" x14ac:dyDescent="0.3">
      <c r="A148" s="2">
        <v>46248</v>
      </c>
      <c r="B148" t="s">
        <v>4</v>
      </c>
      <c r="C148" s="3">
        <v>1760</v>
      </c>
    </row>
    <row r="149" spans="1:3" x14ac:dyDescent="0.3">
      <c r="A149" s="2">
        <v>46248</v>
      </c>
      <c r="B149" t="s">
        <v>4</v>
      </c>
      <c r="C149" s="3">
        <v>3040</v>
      </c>
    </row>
    <row r="150" spans="1:3" x14ac:dyDescent="0.3">
      <c r="A150" s="2">
        <v>46248</v>
      </c>
      <c r="B150" t="s">
        <v>5</v>
      </c>
      <c r="C150" s="3">
        <v>1520</v>
      </c>
    </row>
    <row r="151" spans="1:3" x14ac:dyDescent="0.3">
      <c r="A151" s="2">
        <v>46251</v>
      </c>
      <c r="B151" t="s">
        <v>6</v>
      </c>
      <c r="C151" s="3">
        <v>2660</v>
      </c>
    </row>
    <row r="152" spans="1:3" x14ac:dyDescent="0.3">
      <c r="A152" s="2">
        <v>46251</v>
      </c>
      <c r="B152" t="s">
        <v>3</v>
      </c>
      <c r="C152" s="3">
        <v>280</v>
      </c>
    </row>
    <row r="153" spans="1:3" x14ac:dyDescent="0.3">
      <c r="A153" s="2">
        <v>46255</v>
      </c>
      <c r="B153" t="s">
        <v>4</v>
      </c>
      <c r="C153" s="3">
        <v>1880</v>
      </c>
    </row>
    <row r="154" spans="1:3" x14ac:dyDescent="0.3">
      <c r="A154" s="2">
        <v>46258</v>
      </c>
      <c r="B154" t="s">
        <v>3</v>
      </c>
      <c r="C154" s="3">
        <v>1460</v>
      </c>
    </row>
    <row r="155" spans="1:3" x14ac:dyDescent="0.3">
      <c r="A155" s="2">
        <v>46258</v>
      </c>
      <c r="B155" t="s">
        <v>5</v>
      </c>
      <c r="C155" s="3">
        <v>1260</v>
      </c>
    </row>
    <row r="156" spans="1:3" x14ac:dyDescent="0.3">
      <c r="A156" s="2">
        <v>46258</v>
      </c>
      <c r="B156" t="s">
        <v>4</v>
      </c>
      <c r="C156" s="3">
        <v>2460</v>
      </c>
    </row>
    <row r="157" spans="1:3" x14ac:dyDescent="0.3">
      <c r="A157" s="2">
        <v>46260</v>
      </c>
      <c r="B157" t="s">
        <v>4</v>
      </c>
      <c r="C157" s="3">
        <v>3120</v>
      </c>
    </row>
    <row r="158" spans="1:3" x14ac:dyDescent="0.3">
      <c r="A158" s="2">
        <v>46261</v>
      </c>
      <c r="B158" t="s">
        <v>3</v>
      </c>
      <c r="C158" s="3">
        <v>1560</v>
      </c>
    </row>
    <row r="159" spans="1:3" x14ac:dyDescent="0.3">
      <c r="A159" s="2">
        <v>46262</v>
      </c>
      <c r="B159" t="s">
        <v>4</v>
      </c>
      <c r="C159" s="3">
        <v>820</v>
      </c>
    </row>
    <row r="160" spans="1:3" x14ac:dyDescent="0.3">
      <c r="A160" s="2">
        <v>46262</v>
      </c>
      <c r="B160" t="s">
        <v>3</v>
      </c>
      <c r="C160" s="3">
        <v>2120</v>
      </c>
    </row>
    <row r="161" spans="1:3" x14ac:dyDescent="0.3">
      <c r="A161" s="2">
        <v>46262</v>
      </c>
      <c r="B161" t="s">
        <v>3</v>
      </c>
      <c r="C161" s="3">
        <v>2040</v>
      </c>
    </row>
    <row r="162" spans="1:3" x14ac:dyDescent="0.3">
      <c r="A162" s="2">
        <v>46266</v>
      </c>
      <c r="B162" t="s">
        <v>4</v>
      </c>
      <c r="C162" s="3">
        <v>800</v>
      </c>
    </row>
    <row r="163" spans="1:3" x14ac:dyDescent="0.3">
      <c r="A163" s="2">
        <v>46269</v>
      </c>
      <c r="B163" t="s">
        <v>3</v>
      </c>
      <c r="C163" s="3">
        <v>240</v>
      </c>
    </row>
    <row r="164" spans="1:3" x14ac:dyDescent="0.3">
      <c r="A164" s="2">
        <v>46269</v>
      </c>
      <c r="B164" t="s">
        <v>5</v>
      </c>
      <c r="C164" s="3">
        <v>1040</v>
      </c>
    </row>
    <row r="165" spans="1:3" x14ac:dyDescent="0.3">
      <c r="A165" s="2">
        <v>46269</v>
      </c>
      <c r="B165" t="s">
        <v>4</v>
      </c>
      <c r="C165" s="3">
        <v>3140</v>
      </c>
    </row>
    <row r="166" spans="1:3" x14ac:dyDescent="0.3">
      <c r="A166" s="2">
        <v>46274</v>
      </c>
      <c r="B166" t="s">
        <v>4</v>
      </c>
      <c r="C166" s="3">
        <v>2800</v>
      </c>
    </row>
    <row r="167" spans="1:3" x14ac:dyDescent="0.3">
      <c r="A167" s="2">
        <v>46274</v>
      </c>
      <c r="B167" t="s">
        <v>3</v>
      </c>
      <c r="C167" s="3">
        <v>2420</v>
      </c>
    </row>
    <row r="168" spans="1:3" x14ac:dyDescent="0.3">
      <c r="A168" s="2">
        <v>46276</v>
      </c>
      <c r="B168" t="s">
        <v>3</v>
      </c>
      <c r="C168" s="3">
        <v>1800</v>
      </c>
    </row>
    <row r="169" spans="1:3" x14ac:dyDescent="0.3">
      <c r="A169" s="2">
        <v>46281</v>
      </c>
      <c r="B169" t="s">
        <v>6</v>
      </c>
      <c r="C169" s="3">
        <v>1680</v>
      </c>
    </row>
    <row r="170" spans="1:3" x14ac:dyDescent="0.3">
      <c r="A170" s="2">
        <v>46283</v>
      </c>
      <c r="B170" t="s">
        <v>4</v>
      </c>
      <c r="C170" s="3">
        <v>1700</v>
      </c>
    </row>
    <row r="171" spans="1:3" x14ac:dyDescent="0.3">
      <c r="A171" s="2">
        <v>46283</v>
      </c>
      <c r="B171" t="s">
        <v>4</v>
      </c>
      <c r="C171" s="3">
        <v>1520</v>
      </c>
    </row>
    <row r="172" spans="1:3" x14ac:dyDescent="0.3">
      <c r="A172" s="2">
        <v>46286</v>
      </c>
      <c r="B172" t="s">
        <v>3</v>
      </c>
      <c r="C172" s="3">
        <v>880</v>
      </c>
    </row>
    <row r="173" spans="1:3" x14ac:dyDescent="0.3">
      <c r="A173" s="2">
        <v>46287</v>
      </c>
      <c r="B173" t="s">
        <v>6</v>
      </c>
      <c r="C173" s="3">
        <v>320</v>
      </c>
    </row>
    <row r="174" spans="1:3" x14ac:dyDescent="0.3">
      <c r="A174" s="2">
        <v>46287</v>
      </c>
      <c r="B174" t="s">
        <v>6</v>
      </c>
      <c r="C174" s="3">
        <v>520</v>
      </c>
    </row>
    <row r="175" spans="1:3" x14ac:dyDescent="0.3">
      <c r="A175" s="2">
        <v>46287</v>
      </c>
      <c r="B175" t="s">
        <v>6</v>
      </c>
      <c r="C175" s="3">
        <v>2000</v>
      </c>
    </row>
    <row r="176" spans="1:3" x14ac:dyDescent="0.3">
      <c r="A176" s="2">
        <v>46287</v>
      </c>
      <c r="B176" t="s">
        <v>5</v>
      </c>
      <c r="C176" s="3">
        <v>2240</v>
      </c>
    </row>
    <row r="177" spans="1:3" x14ac:dyDescent="0.3">
      <c r="A177" s="2">
        <v>46288</v>
      </c>
      <c r="B177" t="s">
        <v>3</v>
      </c>
      <c r="C177" s="3">
        <v>2000</v>
      </c>
    </row>
    <row r="178" spans="1:3" x14ac:dyDescent="0.3">
      <c r="A178" s="2">
        <v>46288</v>
      </c>
      <c r="B178" t="s">
        <v>3</v>
      </c>
      <c r="C178" s="3">
        <v>1400</v>
      </c>
    </row>
    <row r="179" spans="1:3" x14ac:dyDescent="0.3">
      <c r="A179" s="2">
        <v>46289</v>
      </c>
      <c r="B179" t="s">
        <v>4</v>
      </c>
      <c r="C179" s="3">
        <v>1580</v>
      </c>
    </row>
    <row r="180" spans="1:3" x14ac:dyDescent="0.3">
      <c r="A180" s="2">
        <v>46289</v>
      </c>
      <c r="B180" t="s">
        <v>5</v>
      </c>
      <c r="C180" s="3">
        <v>1840</v>
      </c>
    </row>
    <row r="181" spans="1:3" x14ac:dyDescent="0.3">
      <c r="A181" s="2">
        <v>46290</v>
      </c>
      <c r="B181" t="s">
        <v>4</v>
      </c>
      <c r="C181" s="3">
        <v>1020</v>
      </c>
    </row>
    <row r="182" spans="1:3" x14ac:dyDescent="0.3">
      <c r="A182" s="2">
        <v>46293</v>
      </c>
      <c r="B182" t="s">
        <v>6</v>
      </c>
      <c r="C182" s="3">
        <v>1340</v>
      </c>
    </row>
    <row r="183" spans="1:3" x14ac:dyDescent="0.3">
      <c r="A183" s="2">
        <v>46294</v>
      </c>
      <c r="B183" t="s">
        <v>6</v>
      </c>
      <c r="C183" s="3">
        <v>1820</v>
      </c>
    </row>
    <row r="184" spans="1:3" x14ac:dyDescent="0.3">
      <c r="A184" s="2">
        <v>46295</v>
      </c>
      <c r="B184" t="s">
        <v>5</v>
      </c>
      <c r="C184" s="3">
        <v>2300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F0BA-8C27-4D1E-B8DC-7C8554BCD947}">
  <dimension ref="A1:C13"/>
  <sheetViews>
    <sheetView workbookViewId="0"/>
  </sheetViews>
  <sheetFormatPr baseColWidth="10" defaultRowHeight="14.4" x14ac:dyDescent="0.3"/>
  <sheetData>
    <row r="1" spans="1:3" x14ac:dyDescent="0.3">
      <c r="A1" t="s">
        <v>13</v>
      </c>
      <c r="B1" t="s">
        <v>2</v>
      </c>
      <c r="C1">
        <f>YEAR(MAX(Umsatzdaten[Datum]))</f>
        <v>2026</v>
      </c>
    </row>
    <row r="2" spans="1:3" x14ac:dyDescent="0.3">
      <c r="A2" s="25">
        <f>DATE(YEAR(MAX(Umsatzdaten[Datum])),1,1)</f>
        <v>46023</v>
      </c>
      <c r="B2">
        <f>IF(A2&lt;=EOMONTH(MAX(Umsatzdaten[Datum]),0),SUMIFS(Umsatzdaten[Umsatz],Umsatzdaten[Datum],"&gt;="&amp;A2,Umsatzdaten[Datum],"&lt;"&amp;EDATE(A2,1)),NA())</f>
        <v>41420</v>
      </c>
    </row>
    <row r="3" spans="1:3" x14ac:dyDescent="0.3">
      <c r="A3" s="25">
        <f>EDATE(A2,1)</f>
        <v>46054</v>
      </c>
      <c r="B3">
        <f>IF(A3&lt;=EOMONTH(MAX(Umsatzdaten[Datum]),0),SUMIFS(Umsatzdaten[Umsatz],Umsatzdaten[Datum],"&gt;="&amp;A3,Umsatzdaten[Datum],"&lt;"&amp;EDATE(A3,1)),NA())</f>
        <v>20840</v>
      </c>
    </row>
    <row r="4" spans="1:3" x14ac:dyDescent="0.3">
      <c r="A4" s="25">
        <f t="shared" ref="A4:A13" si="0">EDATE(A3,1)</f>
        <v>46082</v>
      </c>
      <c r="B4">
        <f>IF(A4&lt;=EOMONTH(MAX(Umsatzdaten[Datum]),0),SUMIFS(Umsatzdaten[Umsatz],Umsatzdaten[Datum],"&gt;="&amp;A4,Umsatzdaten[Datum],"&lt;"&amp;EDATE(A4,1)),NA())</f>
        <v>29900</v>
      </c>
    </row>
    <row r="5" spans="1:3" x14ac:dyDescent="0.3">
      <c r="A5" s="25">
        <f t="shared" si="0"/>
        <v>46113</v>
      </c>
      <c r="B5">
        <f>IF(A5&lt;=EOMONTH(MAX(Umsatzdaten[Datum]),0),SUMIFS(Umsatzdaten[Umsatz],Umsatzdaten[Datum],"&gt;="&amp;A5,Umsatzdaten[Datum],"&lt;"&amp;EDATE(A5,1)),NA())</f>
        <v>31240</v>
      </c>
    </row>
    <row r="6" spans="1:3" x14ac:dyDescent="0.3">
      <c r="A6" s="25">
        <f t="shared" si="0"/>
        <v>46143</v>
      </c>
      <c r="B6">
        <f>IF(A6&lt;=EOMONTH(MAX(Umsatzdaten[Datum]),0),SUMIFS(Umsatzdaten[Umsatz],Umsatzdaten[Datum],"&gt;="&amp;A6,Umsatzdaten[Datum],"&lt;"&amp;EDATE(A6,1)),NA())</f>
        <v>31700</v>
      </c>
    </row>
    <row r="7" spans="1:3" x14ac:dyDescent="0.3">
      <c r="A7" s="25">
        <f t="shared" si="0"/>
        <v>46174</v>
      </c>
      <c r="B7">
        <f>IF(A7&lt;=EOMONTH(MAX(Umsatzdaten[Datum]),0),SUMIFS(Umsatzdaten[Umsatz],Umsatzdaten[Datum],"&gt;="&amp;A7,Umsatzdaten[Datum],"&lt;"&amp;EDATE(A7,1)),NA())</f>
        <v>33680</v>
      </c>
    </row>
    <row r="8" spans="1:3" x14ac:dyDescent="0.3">
      <c r="A8" s="25">
        <f t="shared" si="0"/>
        <v>46204</v>
      </c>
      <c r="B8">
        <f>IF(A8&lt;=EOMONTH(MAX(Umsatzdaten[Datum]),0),SUMIFS(Umsatzdaten[Umsatz],Umsatzdaten[Datum],"&gt;="&amp;A8,Umsatzdaten[Datum],"&lt;"&amp;EDATE(A8,1)),NA())</f>
        <v>43000</v>
      </c>
    </row>
    <row r="9" spans="1:3" x14ac:dyDescent="0.3">
      <c r="A9" s="25">
        <f t="shared" si="0"/>
        <v>46235</v>
      </c>
      <c r="B9">
        <f>IF(A9&lt;=EOMONTH(MAX(Umsatzdaten[Datum]),0),SUMIFS(Umsatzdaten[Umsatz],Umsatzdaten[Datum],"&gt;="&amp;A9,Umsatzdaten[Datum],"&lt;"&amp;EDATE(A9,1)),NA())</f>
        <v>40000</v>
      </c>
    </row>
    <row r="10" spans="1:3" x14ac:dyDescent="0.3">
      <c r="A10" s="25">
        <f t="shared" si="0"/>
        <v>46266</v>
      </c>
      <c r="B10">
        <f>IF(A10&lt;=EOMONTH(MAX(Umsatzdaten[Datum]),0),SUMIFS(Umsatzdaten[Umsatz],Umsatzdaten[Datum],"&gt;="&amp;A10,Umsatzdaten[Datum],"&lt;"&amp;EDATE(A10,1)),NA())</f>
        <v>36400</v>
      </c>
    </row>
    <row r="11" spans="1:3" x14ac:dyDescent="0.3">
      <c r="A11" s="25">
        <f t="shared" si="0"/>
        <v>46296</v>
      </c>
      <c r="B11" t="e">
        <f>IF(A11&lt;=EOMONTH(MAX(Umsatzdaten[Datum]),0),SUMIFS(Umsatzdaten[Umsatz],Umsatzdaten[Datum],"&gt;="&amp;A11,Umsatzdaten[Datum],"&lt;"&amp;EDATE(A11,1)),NA())</f>
        <v>#N/A</v>
      </c>
    </row>
    <row r="12" spans="1:3" x14ac:dyDescent="0.3">
      <c r="A12" s="25">
        <f t="shared" si="0"/>
        <v>46327</v>
      </c>
      <c r="B12" t="e">
        <f>IF(A12&lt;=EOMONTH(MAX(Umsatzdaten[Datum]),0),SUMIFS(Umsatzdaten[Umsatz],Umsatzdaten[Datum],"&gt;="&amp;A12,Umsatzdaten[Datum],"&lt;"&amp;EDATE(A12,1)),NA())</f>
        <v>#N/A</v>
      </c>
    </row>
    <row r="13" spans="1:3" x14ac:dyDescent="0.3">
      <c r="A13" s="25">
        <f t="shared" si="0"/>
        <v>46357</v>
      </c>
      <c r="B13" t="e">
        <f>IF(A13&lt;=EOMONTH(MAX(Umsatzdaten[Datum]),0),SUMIFS(Umsatzdaten[Umsatz],Umsatzdaten[Datum],"&gt;="&amp;A13,Umsatzdaten[Datum],"&lt;"&amp;EDATE(A13,1)),NA())</f>
        <v>#N/A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Dashboard</vt:lpstr>
      <vt:lpstr>Daten</vt:lpstr>
      <vt:lpstr>_DashboardSupport</vt:lpstr>
      <vt:lpstr>Dashboard!Druckbereich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2026-10-12T06:21:55Z</dcterms:created>
  <dcterms:modified xsi:type="dcterms:W3CDTF">2026-10-25T12:42:42Z</dcterms:modified>
</cp:coreProperties>
</file>